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6035" windowHeight="7650" activeTab="2"/>
  </bookViews>
  <sheets>
    <sheet name="EAS stats" sheetId="1" r:id="rId1"/>
    <sheet name="Population" sheetId="2" r:id="rId2"/>
    <sheet name="Charts" sheetId="3" r:id="rId3"/>
  </sheets>
  <calcPr calcId="145621"/>
</workbook>
</file>

<file path=xl/calcChain.xml><?xml version="1.0" encoding="utf-8"?>
<calcChain xmlns="http://schemas.openxmlformats.org/spreadsheetml/2006/main">
  <c r="N64" i="3" l="1"/>
  <c r="N66" i="3"/>
  <c r="N70" i="3"/>
  <c r="N82" i="3"/>
  <c r="N65" i="3"/>
  <c r="N63" i="3"/>
  <c r="N69" i="3"/>
  <c r="N68" i="3"/>
  <c r="N75" i="3"/>
  <c r="N67" i="3"/>
  <c r="N72" i="3"/>
  <c r="N71" i="3"/>
  <c r="N76" i="3"/>
  <c r="N73" i="3"/>
  <c r="N77" i="3"/>
  <c r="N81" i="3"/>
  <c r="N78" i="3"/>
  <c r="N79" i="3"/>
  <c r="N74" i="3"/>
  <c r="N83" i="3"/>
  <c r="N80" i="3"/>
  <c r="N62" i="3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C21" i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4" i="2"/>
  <c r="M35" i="3"/>
  <c r="G2" i="1"/>
  <c r="X20" i="1"/>
  <c r="G20" i="1"/>
  <c r="X2" i="1"/>
  <c r="AC20" i="1"/>
  <c r="T20" i="1"/>
  <c r="T2" i="1"/>
  <c r="AC2" i="1"/>
  <c r="E23" i="1"/>
  <c r="AT5" i="1"/>
  <c r="AD18" i="1" l="1"/>
  <c r="AD17" i="1"/>
  <c r="AF10" i="1"/>
  <c r="AD16" i="1"/>
  <c r="AH10" i="1" s="1"/>
  <c r="AD15" i="1"/>
  <c r="AP10" i="1" s="1"/>
  <c r="M30" i="3"/>
  <c r="D20" i="1"/>
  <c r="E20" i="1"/>
  <c r="F20" i="1"/>
  <c r="H20" i="1"/>
  <c r="I20" i="1"/>
  <c r="J20" i="1"/>
  <c r="K20" i="1"/>
  <c r="L20" i="1"/>
  <c r="M20" i="1"/>
  <c r="N20" i="1"/>
  <c r="O20" i="1"/>
  <c r="P20" i="1"/>
  <c r="Q20" i="1"/>
  <c r="R20" i="1"/>
  <c r="S20" i="1"/>
  <c r="U20" i="1"/>
  <c r="V20" i="1"/>
  <c r="W20" i="1"/>
  <c r="Y20" i="1"/>
  <c r="Z20" i="1"/>
  <c r="AA20" i="1"/>
  <c r="AB20" i="1"/>
  <c r="C20" i="1"/>
  <c r="AF9" i="1"/>
  <c r="AF8" i="1"/>
  <c r="AF7" i="1"/>
  <c r="AF6" i="1"/>
  <c r="D23" i="1"/>
  <c r="D26" i="1" s="1"/>
  <c r="E26" i="1"/>
  <c r="F23" i="1"/>
  <c r="F26" i="1" s="1"/>
  <c r="G23" i="1"/>
  <c r="G26" i="1" s="1"/>
  <c r="H23" i="1"/>
  <c r="H26" i="1" s="1"/>
  <c r="I23" i="1"/>
  <c r="I26" i="1" s="1"/>
  <c r="J23" i="1"/>
  <c r="J26" i="1" s="1"/>
  <c r="K23" i="1"/>
  <c r="K26" i="1" s="1"/>
  <c r="L23" i="1"/>
  <c r="L26" i="1" s="1"/>
  <c r="M23" i="1"/>
  <c r="N23" i="1"/>
  <c r="N26" i="1" s="1"/>
  <c r="O23" i="1"/>
  <c r="O26" i="1" s="1"/>
  <c r="P23" i="1"/>
  <c r="P26" i="1" s="1"/>
  <c r="Q23" i="1"/>
  <c r="Q26" i="1" s="1"/>
  <c r="R23" i="1"/>
  <c r="R26" i="1" s="1"/>
  <c r="S23" i="1"/>
  <c r="S26" i="1" s="1"/>
  <c r="T23" i="1"/>
  <c r="T26" i="1" s="1"/>
  <c r="U23" i="1"/>
  <c r="U26" i="1" s="1"/>
  <c r="V23" i="1"/>
  <c r="V26" i="1" s="1"/>
  <c r="W23" i="1"/>
  <c r="X23" i="1"/>
  <c r="Y23" i="1"/>
  <c r="Y26" i="1" s="1"/>
  <c r="Z23" i="1"/>
  <c r="Z26" i="1" s="1"/>
  <c r="AA23" i="1"/>
  <c r="AA26" i="1" s="1"/>
  <c r="AB23" i="1"/>
  <c r="AB26" i="1" s="1"/>
  <c r="AC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C24" i="1"/>
  <c r="C23" i="1"/>
  <c r="AM9" i="1"/>
  <c r="AM8" i="1"/>
  <c r="AM7" i="1"/>
  <c r="AM6" i="1"/>
  <c r="AL9" i="1"/>
  <c r="AL8" i="1"/>
  <c r="AL7" i="1"/>
  <c r="AL6" i="1"/>
  <c r="AN9" i="1"/>
  <c r="AN8" i="1"/>
  <c r="AN7" i="1"/>
  <c r="AN6" i="1"/>
  <c r="AN5" i="1"/>
  <c r="AD6" i="1"/>
  <c r="AD7" i="1"/>
  <c r="AD8" i="1"/>
  <c r="AD9" i="1"/>
  <c r="AD10" i="1"/>
  <c r="AH7" i="1" s="1"/>
  <c r="AD11" i="1"/>
  <c r="AG8" i="1" s="1"/>
  <c r="AD12" i="1"/>
  <c r="AH8" i="1" s="1"/>
  <c r="AD13" i="1"/>
  <c r="AG9" i="1" s="1"/>
  <c r="AD14" i="1"/>
  <c r="AH9" i="1" s="1"/>
  <c r="AD5" i="1"/>
  <c r="AG5" i="1" s="1"/>
  <c r="AP5" i="1" s="1"/>
  <c r="AG6" i="1" l="1"/>
  <c r="AT7" i="1"/>
  <c r="AG7" i="1"/>
  <c r="AI8" i="1" s="1"/>
  <c r="AT9" i="1"/>
  <c r="AH6" i="1"/>
  <c r="AT8" i="1"/>
  <c r="AH5" i="1"/>
  <c r="AJ6" i="1" s="1"/>
  <c r="AT6" i="1"/>
  <c r="C26" i="1"/>
  <c r="AC26" i="1"/>
  <c r="M26" i="1"/>
  <c r="AG10" i="1"/>
  <c r="AK10" i="1" s="1"/>
  <c r="X26" i="1"/>
  <c r="W26" i="1"/>
  <c r="AI6" i="1"/>
  <c r="AK5" i="1"/>
  <c r="AD20" i="1"/>
  <c r="AD23" i="1"/>
  <c r="AO23" i="1" s="1"/>
  <c r="AP8" i="1"/>
  <c r="AQ8" i="1"/>
  <c r="AK8" i="1"/>
  <c r="AJ8" i="1"/>
  <c r="AQ6" i="1"/>
  <c r="AK6" i="1"/>
  <c r="AQ7" i="1"/>
  <c r="AJ7" i="1"/>
  <c r="AP9" i="1"/>
  <c r="AI9" i="1"/>
  <c r="AK9" i="1"/>
  <c r="AJ9" i="1"/>
  <c r="AQ5" i="1"/>
  <c r="AR5" i="1" s="1"/>
  <c r="AQ9" i="1"/>
  <c r="AP6" i="1"/>
  <c r="AR6" i="1" s="1"/>
  <c r="AK7" i="1" l="1"/>
  <c r="AI7" i="1"/>
  <c r="AP7" i="1"/>
  <c r="AR7" i="1"/>
  <c r="AR9" i="1"/>
  <c r="AR8" i="1"/>
</calcChain>
</file>

<file path=xl/sharedStrings.xml><?xml version="1.0" encoding="utf-8"?>
<sst xmlns="http://schemas.openxmlformats.org/spreadsheetml/2006/main" count="297" uniqueCount="130">
  <si>
    <t>issued</t>
  </si>
  <si>
    <t>executed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</si>
  <si>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</si>
  <si>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</si>
  <si>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</si>
  <si>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</si>
  <si>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</si>
  <si>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</si>
  <si>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</si>
  <si>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</si>
  <si>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</si>
  <si>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IE</t>
  </si>
  <si>
    <t>IT</t>
  </si>
  <si>
    <t>CY</t>
  </si>
  <si>
    <t>LV</t>
  </si>
  <si>
    <t>LT</t>
  </si>
  <si>
    <t>HU</t>
  </si>
  <si>
    <t>MT</t>
  </si>
  <si>
    <t>NL</t>
  </si>
  <si>
    <t>AT</t>
  </si>
  <si>
    <t>PL</t>
  </si>
  <si>
    <t>PT</t>
  </si>
  <si>
    <t>RO</t>
  </si>
  <si>
    <t>SL</t>
  </si>
  <si>
    <t>SK</t>
  </si>
  <si>
    <t>FI</t>
  </si>
  <si>
    <t>SE</t>
  </si>
  <si>
    <t>UK</t>
  </si>
  <si>
    <t>TOTAL</t>
  </si>
  <si>
    <t>LU</t>
  </si>
  <si>
    <t>% change</t>
  </si>
  <si>
    <t>% executed</t>
  </si>
  <si>
    <t>% PL issued</t>
  </si>
  <si>
    <t>&amp; PL executed</t>
  </si>
  <si>
    <t>POPULATION</t>
  </si>
  <si>
    <t>eo</t>
  </si>
  <si>
    <t>EU (27 countries)</t>
  </si>
  <si>
    <t>Euro area (17 countries)</t>
  </si>
  <si>
    <t>Euro area (16 countries)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</si>
  <si>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</si>
  <si>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</si>
  <si>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</si>
  <si>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</si>
  <si>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</si>
  <si>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</si>
  <si>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</si>
  <si>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</si>
  <si>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</si>
  <si>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</si>
  <si>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</si>
  <si>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</si>
  <si>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</si>
  <si>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</si>
  <si>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</si>
  <si>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</si>
  <si>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</si>
  <si>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</si>
  <si>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</si>
  <si>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</si>
  <si>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</si>
  <si>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</si>
  <si>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</si>
  <si>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</si>
  <si>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</si>
  <si>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</si>
  <si>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</si>
  <si>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Iceland</t>
  </si>
  <si>
    <t>Liechtenstein</t>
  </si>
  <si>
    <t>Norway</t>
  </si>
  <si>
    <t>Switzerland</t>
  </si>
  <si>
    <t>Montenegro</t>
  </si>
  <si>
    <t>Croatia</t>
  </si>
  <si>
    <t>Former Yugoslav Republic of Macedonia, the</t>
  </si>
  <si>
    <t>Turkey</t>
  </si>
  <si>
    <t>Źrodło:</t>
  </si>
  <si>
    <t>dane za lata 2005-2009 http://ec.europa.eu/justice/policies/criminal/extradition/docs/com_2011_175_en.pdf</t>
  </si>
  <si>
    <t>http://ec.europa.eu/justice/criminal/files/eaw_implementation_report_2011_en.pdf</t>
  </si>
  <si>
    <t>dane za 2010:</t>
  </si>
  <si>
    <t>http://register.consilium.europa.eu/pdf/en/11/st09/st09120-re01.en11.pdf</t>
  </si>
  <si>
    <t>dane za 2011:</t>
  </si>
  <si>
    <t>http://www.statewatch.org/news/2012/may/eu-council-eaw-stats-11-9200-12.pdf</t>
  </si>
  <si>
    <t>other useful links:</t>
  </si>
  <si>
    <t>http://www.ecba.org/extdocserv/projects/EAW/JUSTICE_EAW.pdf</t>
  </si>
  <si>
    <t>http://ec.europa.eu/justice/criminal/files/annex_eaw_implementation_report_2011_en.pdf</t>
  </si>
  <si>
    <t>European Arrest Warrants Ensuring an effective defence</t>
  </si>
  <si>
    <t>COMMISSION STAFF WORKING DOCUMENT</t>
  </si>
  <si>
    <t>Accompanying document to</t>
  </si>
  <si>
    <t>the third Report from the Commission to the</t>
  </si>
  <si>
    <t>European Parliament and the Council on the</t>
  </si>
  <si>
    <t>implementation since 2007 of the Council</t>
  </si>
  <si>
    <t>Framework Decision of 13 June 2002 on the</t>
  </si>
  <si>
    <t>European arrest warrant and the surrende</t>
  </si>
  <si>
    <t>r procedures between Member States</t>
  </si>
  <si>
    <t>http://www.statewatch.org/news/2011/jun/eu-council-eaw-2010-9120-11.pdf</t>
  </si>
  <si>
    <t>http://www.statewatch.org/news/2011/jan/eu-council-revised-eaw-handbook-17195-rev1-10.pdf</t>
  </si>
  <si>
    <t>Revised version of the European</t>
  </si>
  <si>
    <t>handbook on how to issue a European Arrest</t>
  </si>
  <si>
    <t>Warrant</t>
  </si>
  <si>
    <t>http://www.consilium.europa.eu/ueDocs/cms_Data/docs/polju/en/EJN740.pdf</t>
  </si>
  <si>
    <t>Evaluation report on the fourth</t>
  </si>
  <si>
    <t>round of mutual evaluations</t>
  </si>
  <si>
    <t>"the practical application of th</t>
  </si>
  <si>
    <t>e European arrest warrant and</t>
  </si>
  <si>
    <t>corresponding surrender procedur</t>
  </si>
  <si>
    <t>es between member states"</t>
  </si>
  <si>
    <t>Report on Poland</t>
  </si>
  <si>
    <t>www.fairtrials.net/documents/FTI_Report_EAW_May_2011.pdf</t>
  </si>
  <si>
    <t>Fair Trial Interntional Outline proposal for European Parliament own initiative legislative report</t>
  </si>
  <si>
    <t>The European Arrest Warrant seven years on – the case for</t>
  </si>
  <si>
    <t>reform</t>
  </si>
  <si>
    <t>May 2011</t>
  </si>
  <si>
    <t>% UK Issued</t>
  </si>
  <si>
    <t>data largly available</t>
  </si>
  <si>
    <t>most data unavailable</t>
  </si>
  <si>
    <t>1 yr missing</t>
  </si>
  <si>
    <t>2yrs missing</t>
  </si>
  <si>
    <t>Czech</t>
  </si>
  <si>
    <t>3 yrs missing</t>
  </si>
  <si>
    <t>4 yrs missing</t>
  </si>
  <si>
    <t xml:space="preserve">n.b. olive green missing data imputed on averge for data availableavailable </t>
  </si>
  <si>
    <t>nb. : it is not known whethet lack of reported EAW issued&amp;executed means that none were issued or that the data were not provided (I am assuming data were not reported)</t>
  </si>
  <si>
    <t>n.b. years of data missing: Bulgaria (4 yrs missing)  Belgium (3 yrs missing), Italy (3 yrs missing), Germany (2 yrs missing),  Romania (2yrs missing), Holland (1 yr missing), UK (1 yr missing)</t>
  </si>
  <si>
    <t>n.b. Bulgaria, Italy, Belgium Germany and Romania removed from chart due to data availability concerns</t>
  </si>
  <si>
    <t>total issued</t>
  </si>
  <si>
    <t>% issued</t>
  </si>
  <si>
    <t>% EAW issued</t>
  </si>
  <si>
    <t>% EU population</t>
  </si>
  <si>
    <t>EAW / mln pop</t>
  </si>
  <si>
    <t>prosecutors / 100 k pop</t>
  </si>
  <si>
    <t xml:space="preserve"> pop in arrest &amp; jail / total pop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</si>
</sst>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%"/>
    <numFmt numFmtId="165" formatCode="_-* #,##0\ _z_ł_-;\-* #,##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9" fontId="0" fillId="0" borderId="0" xfId="2" applyFont="1"/>
    <xf numFmtId="164" fontId="0" fillId="0" borderId="0" xfId="2" applyNumberFormat="1" applyFont="1"/>
    <xf numFmtId="9" fontId="0" fillId="0" borderId="0" xfId="0" applyNumberFormat="1"/>
    <xf numFmtId="165" fontId="0" fillId="0" borderId="0" xfId="1" applyNumberFormat="1" applyFont="1"/>
    <xf numFmtId="1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/>
    <xf numFmtId="0" fontId="0" fillId="2" borderId="0" xfId="0" applyFill="1"/>
    <xf numFmtId="0" fontId="0" fillId="0" borderId="0" xfId="0" applyFill="1"/>
    <xf numFmtId="0" fontId="0" fillId="3" borderId="0" xfId="0" applyFill="1"/>
    <xf numFmtId="9" fontId="0" fillId="3" borderId="0" xfId="2" applyFont="1" applyFill="1"/>
    <xf numFmtId="164" fontId="0" fillId="3" borderId="0" xfId="2" applyNumberFormat="1" applyFont="1" applyFill="1"/>
    <xf numFmtId="0" fontId="0" fillId="4" borderId="0" xfId="0" applyFill="1"/>
    <xf numFmtId="9" fontId="0" fillId="4" borderId="0" xfId="2" applyFont="1" applyFill="1"/>
    <xf numFmtId="164" fontId="0" fillId="4" borderId="0" xfId="0" applyNumberFormat="1" applyFill="1"/>
    <xf numFmtId="0" fontId="5" fillId="0" borderId="0" xfId="3"/>
    <xf numFmtId="0" fontId="4" fillId="0" borderId="0" xfId="0" applyFont="1"/>
    <xf numFmtId="1" fontId="0" fillId="4" borderId="0" xfId="0" applyNumberFormat="1" applyFill="1"/>
    <xf numFmtId="1" fontId="0" fillId="2" borderId="0" xfId="0" applyNumberFormat="1" applyFill="1"/>
    <xf numFmtId="1" fontId="0" fillId="0" borderId="0" xfId="0" applyNumberFormat="1" applyFill="1"/>
    <xf numFmtId="9" fontId="0" fillId="2" borderId="0" xfId="2" applyNumberFormat="1" applyFont="1" applyFill="1"/>
    <xf numFmtId="9" fontId="0" fillId="0" borderId="0" xfId="2" applyNumberFormat="1" applyFont="1"/>
    <xf numFmtId="10" fontId="0" fillId="0" borderId="0" xfId="2" applyNumberFormat="1" applyFont="1"/>
  </cellXfs>
  <cellStyles count="4">
    <cellStyle name="Dziesiętny" xfId="1" builtinId="3"/>
    <cellStyle name="Hiperłącze" xfId="3" builtinId="8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07247868526243E-2"/>
          <c:y val="0.17685640796651542"/>
          <c:w val="0.90852761051927333"/>
          <c:h val="0.49028402056035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>
              <a:solidFill>
                <a:srgbClr val="0000FF"/>
              </a:solidFill>
            </a:ln>
          </c:spPr>
          <c:invertIfNegative val="0"/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dPt>
          <c:dPt>
            <c:idx val="25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dPt>
          <c:cat>
            <c:strRef>
              <c:f>Charts!$K$8:$K$29</c:f>
              <c:strCache>
                <c:ptCount val="22"/>
                <c:pt idx="0">
                  <c:v>UK</c:v>
                </c:pt>
                <c:pt idx="1">
                  <c:v>Greece</c:v>
                </c:pt>
                <c:pt idx="2">
                  <c:v>Ireland</c:v>
                </c:pt>
                <c:pt idx="3">
                  <c:v>Malta</c:v>
                </c:pt>
                <c:pt idx="4">
                  <c:v>Denmark</c:v>
                </c:pt>
                <c:pt idx="5">
                  <c:v>Portugal</c:v>
                </c:pt>
                <c:pt idx="6">
                  <c:v>Spain</c:v>
                </c:pt>
                <c:pt idx="7">
                  <c:v>Finland</c:v>
                </c:pt>
                <c:pt idx="8">
                  <c:v>Sweden</c:v>
                </c:pt>
                <c:pt idx="9">
                  <c:v>Netherlands</c:v>
                </c:pt>
                <c:pt idx="10">
                  <c:v>France</c:v>
                </c:pt>
                <c:pt idx="11">
                  <c:v>Slovenia</c:v>
                </c:pt>
                <c:pt idx="12">
                  <c:v>Cyprus</c:v>
                </c:pt>
                <c:pt idx="13">
                  <c:v>Czech</c:v>
                </c:pt>
                <c:pt idx="14">
                  <c:v>Estonia</c:v>
                </c:pt>
                <c:pt idx="15">
                  <c:v>Slovakia</c:v>
                </c:pt>
                <c:pt idx="16">
                  <c:v>Latvia</c:v>
                </c:pt>
                <c:pt idx="17">
                  <c:v>Hungary</c:v>
                </c:pt>
                <c:pt idx="18">
                  <c:v>Austria</c:v>
                </c:pt>
                <c:pt idx="19">
                  <c:v>Luxembourg</c:v>
                </c:pt>
                <c:pt idx="20">
                  <c:v>Poland</c:v>
                </c:pt>
                <c:pt idx="21">
                  <c:v>Lithuania</c:v>
                </c:pt>
              </c:strCache>
            </c:strRef>
          </c:cat>
          <c:val>
            <c:numRef>
              <c:f>Charts!$L$8:$L$29</c:f>
              <c:numCache>
                <c:formatCode>0</c:formatCode>
                <c:ptCount val="22"/>
                <c:pt idx="0">
                  <c:v>13.196633200322385</c:v>
                </c:pt>
                <c:pt idx="1">
                  <c:v>36.226534350947603</c:v>
                </c:pt>
                <c:pt idx="2">
                  <c:v>39.277563411989561</c:v>
                </c:pt>
                <c:pt idx="3">
                  <c:v>40.716612377850161</c:v>
                </c:pt>
                <c:pt idx="4">
                  <c:v>47.307453289265723</c:v>
                </c:pt>
                <c:pt idx="5">
                  <c:v>49.611832469474017</c:v>
                </c:pt>
                <c:pt idx="6">
                  <c:v>57.775219803431774</c:v>
                </c:pt>
                <c:pt idx="7">
                  <c:v>87.942329086860553</c:v>
                </c:pt>
                <c:pt idx="8">
                  <c:v>95.329940192062409</c:v>
                </c:pt>
                <c:pt idx="9">
                  <c:v>121.85938989434052</c:v>
                </c:pt>
                <c:pt idx="10">
                  <c:v>105.89684710277064</c:v>
                </c:pt>
                <c:pt idx="11">
                  <c:v>130.38215593705849</c:v>
                </c:pt>
                <c:pt idx="12">
                  <c:v>135.72912642646091</c:v>
                </c:pt>
                <c:pt idx="13">
                  <c:v>146.59064894442835</c:v>
                </c:pt>
                <c:pt idx="14">
                  <c:v>151.53075925121414</c:v>
                </c:pt>
                <c:pt idx="15">
                  <c:v>222.4145785539796</c:v>
                </c:pt>
                <c:pt idx="16">
                  <c:v>253.21254229800422</c:v>
                </c:pt>
                <c:pt idx="17">
                  <c:v>255.379463454074</c:v>
                </c:pt>
                <c:pt idx="18">
                  <c:v>309.60493036968535</c:v>
                </c:pt>
                <c:pt idx="19">
                  <c:v>394.39614520637207</c:v>
                </c:pt>
                <c:pt idx="20">
                  <c:v>441.50715258453465</c:v>
                </c:pt>
                <c:pt idx="21">
                  <c:v>683.56563260741063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01632"/>
        <c:axId val="62503168"/>
      </c:barChart>
      <c:lineChart>
        <c:grouping val="standard"/>
        <c:varyColors val="0"/>
        <c:ser>
          <c:idx val="1"/>
          <c:order val="1"/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Charts!$M$8:$M$29</c:f>
              <c:numCache>
                <c:formatCode>General</c:formatCode>
                <c:ptCount val="22"/>
                <c:pt idx="0">
                  <c:v>173.61152230966081</c:v>
                </c:pt>
                <c:pt idx="1">
                  <c:v>173.61152230966081</c:v>
                </c:pt>
                <c:pt idx="2">
                  <c:v>173.61152230966081</c:v>
                </c:pt>
                <c:pt idx="3">
                  <c:v>173.61152230966081</c:v>
                </c:pt>
                <c:pt idx="4">
                  <c:v>173.61152230966081</c:v>
                </c:pt>
                <c:pt idx="5">
                  <c:v>173.61152230966081</c:v>
                </c:pt>
                <c:pt idx="6">
                  <c:v>173.61152230966081</c:v>
                </c:pt>
                <c:pt idx="7">
                  <c:v>173.61152230966081</c:v>
                </c:pt>
                <c:pt idx="8">
                  <c:v>173.61152230966081</c:v>
                </c:pt>
                <c:pt idx="9">
                  <c:v>173.61152230966081</c:v>
                </c:pt>
                <c:pt idx="10">
                  <c:v>173.61152230966081</c:v>
                </c:pt>
                <c:pt idx="11">
                  <c:v>173.61152230966081</c:v>
                </c:pt>
                <c:pt idx="12">
                  <c:v>173.61152230966081</c:v>
                </c:pt>
                <c:pt idx="13">
                  <c:v>173.61152230966081</c:v>
                </c:pt>
                <c:pt idx="14">
                  <c:v>173.61152230966081</c:v>
                </c:pt>
                <c:pt idx="15">
                  <c:v>173.61152230966081</c:v>
                </c:pt>
                <c:pt idx="16">
                  <c:v>173.61152230966081</c:v>
                </c:pt>
                <c:pt idx="17">
                  <c:v>173.61152230966081</c:v>
                </c:pt>
                <c:pt idx="18">
                  <c:v>173.61152230966081</c:v>
                </c:pt>
                <c:pt idx="19">
                  <c:v>173.61152230966081</c:v>
                </c:pt>
                <c:pt idx="20">
                  <c:v>173.61152230966081</c:v>
                </c:pt>
                <c:pt idx="21">
                  <c:v>173.61152230966081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01632"/>
        <c:axId val="62503168"/>
      </c:lineChart>
      <c:catAx>
        <c:axId val="62501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1800"/>
            </a:pPr>
            <a:endParaRPr lang="en-US"/>
          </a:p>
        </c:txPr>
        <c:crossAx val="62503168"/>
        <c:crosses val="autoZero"/>
        <c:auto val="1"/>
        <c:lblAlgn val="ctr"/>
        <c:lblOffset val="100"/>
        <c:tickLblSkip val="1"/>
        <c:noMultiLvlLbl val="0"/>
      </c:catAx>
      <c:valAx>
        <c:axId val="625031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625016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236255335255769"/>
          <c:y val="3.4346541949077714E-2"/>
          <c:w val="0.69822189683595048"/>
          <c:h val="0.8440041021362395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2"/>
            <c:spPr>
              <a:solidFill>
                <a:srgbClr val="0000FF"/>
              </a:solidFill>
            </c:spPr>
          </c:marker>
          <c:xVal>
            <c:numRef>
              <c:f>Charts!$L$35:$L$56</c:f>
              <c:numCache>
                <c:formatCode>0</c:formatCode>
                <c:ptCount val="22"/>
                <c:pt idx="0">
                  <c:v>13.196633200322385</c:v>
                </c:pt>
                <c:pt idx="1">
                  <c:v>36.226534350947603</c:v>
                </c:pt>
                <c:pt idx="2">
                  <c:v>39.277563411989561</c:v>
                </c:pt>
                <c:pt idx="3">
                  <c:v>40.716612377850161</c:v>
                </c:pt>
                <c:pt idx="4">
                  <c:v>47.307453289265723</c:v>
                </c:pt>
                <c:pt idx="5">
                  <c:v>49.611832469474017</c:v>
                </c:pt>
                <c:pt idx="6">
                  <c:v>57.775219803431774</c:v>
                </c:pt>
                <c:pt idx="7">
                  <c:v>87.942329086860553</c:v>
                </c:pt>
                <c:pt idx="8">
                  <c:v>95.329940192062409</c:v>
                </c:pt>
                <c:pt idx="9">
                  <c:v>121.85938989434052</c:v>
                </c:pt>
                <c:pt idx="10">
                  <c:v>105.89684710277064</c:v>
                </c:pt>
                <c:pt idx="11">
                  <c:v>130.38215593705849</c:v>
                </c:pt>
                <c:pt idx="12">
                  <c:v>135.72912642646091</c:v>
                </c:pt>
                <c:pt idx="13">
                  <c:v>146.59064894442835</c:v>
                </c:pt>
                <c:pt idx="14">
                  <c:v>151.53075925121414</c:v>
                </c:pt>
                <c:pt idx="15">
                  <c:v>222.4145785539796</c:v>
                </c:pt>
                <c:pt idx="16">
                  <c:v>253.21254229800422</c:v>
                </c:pt>
                <c:pt idx="17">
                  <c:v>255.379463454074</c:v>
                </c:pt>
                <c:pt idx="18">
                  <c:v>309.60493036968535</c:v>
                </c:pt>
                <c:pt idx="19">
                  <c:v>394.39614520637207</c:v>
                </c:pt>
                <c:pt idx="20">
                  <c:v>441.50715258453465</c:v>
                </c:pt>
                <c:pt idx="21">
                  <c:v>683.56563260741063</c:v>
                </c:pt>
              </c:numCache>
            </c:numRef>
          </c:xVal>
          <c:yVal>
            <c:numRef>
              <c:f>Charts!$M$35:$M$56</c:f>
              <c:numCache>
                <c:formatCode>General</c:formatCode>
                <c:ptCount val="22"/>
                <c:pt idx="0">
                  <c:v>7.3000000000000007</c:v>
                </c:pt>
                <c:pt idx="1">
                  <c:v>4.8</c:v>
                </c:pt>
                <c:pt idx="2">
                  <c:v>4.2</c:v>
                </c:pt>
                <c:pt idx="3">
                  <c:v>7.2</c:v>
                </c:pt>
                <c:pt idx="4">
                  <c:v>13.5</c:v>
                </c:pt>
                <c:pt idx="5">
                  <c:v>13.9</c:v>
                </c:pt>
                <c:pt idx="6">
                  <c:v>5.2</c:v>
                </c:pt>
                <c:pt idx="7">
                  <c:v>6.9</c:v>
                </c:pt>
                <c:pt idx="8">
                  <c:v>10.6</c:v>
                </c:pt>
                <c:pt idx="9">
                  <c:v>4.7</c:v>
                </c:pt>
                <c:pt idx="10">
                  <c:v>3</c:v>
                </c:pt>
                <c:pt idx="11">
                  <c:v>8</c:v>
                </c:pt>
                <c:pt idx="12">
                  <c:v>13.2</c:v>
                </c:pt>
                <c:pt idx="13">
                  <c:v>11.8</c:v>
                </c:pt>
                <c:pt idx="14">
                  <c:v>13.1</c:v>
                </c:pt>
                <c:pt idx="15">
                  <c:v>17.2</c:v>
                </c:pt>
                <c:pt idx="16">
                  <c:v>17.399999999999999</c:v>
                </c:pt>
                <c:pt idx="17">
                  <c:v>17.399999999999999</c:v>
                </c:pt>
                <c:pt idx="18">
                  <c:v>4.0999999999999996</c:v>
                </c:pt>
                <c:pt idx="19">
                  <c:v>9</c:v>
                </c:pt>
                <c:pt idx="20">
                  <c:v>14.8</c:v>
                </c:pt>
                <c:pt idx="21">
                  <c:v>25.7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44128"/>
        <c:axId val="115742208"/>
      </c:scatterChart>
      <c:valAx>
        <c:axId val="1157441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15742208"/>
        <c:crosses val="autoZero"/>
        <c:crossBetween val="midCat"/>
      </c:valAx>
      <c:valAx>
        <c:axId val="115742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74412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02587176602925"/>
          <c:y val="9.7011242472301085E-2"/>
          <c:w val="0.86978365204349462"/>
          <c:h val="0.552861378166058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</c:spPr>
          <c:invertIfNegative val="0"/>
          <c:dPt>
            <c:idx val="2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dPt>
          <c:cat>
            <c:strRef>
              <c:f>Charts!$K$62:$K$83</c:f>
              <c:strCache>
                <c:ptCount val="22"/>
                <c:pt idx="0">
                  <c:v>UK</c:v>
                </c:pt>
                <c:pt idx="1">
                  <c:v>Spain</c:v>
                </c:pt>
                <c:pt idx="2">
                  <c:v>Greece</c:v>
                </c:pt>
                <c:pt idx="3">
                  <c:v>Portugal</c:v>
                </c:pt>
                <c:pt idx="4">
                  <c:v>Ireland</c:v>
                </c:pt>
                <c:pt idx="5">
                  <c:v>France</c:v>
                </c:pt>
                <c:pt idx="6">
                  <c:v>Sweden</c:v>
                </c:pt>
                <c:pt idx="7">
                  <c:v>Finland</c:v>
                </c:pt>
                <c:pt idx="8">
                  <c:v>Malta</c:v>
                </c:pt>
                <c:pt idx="9">
                  <c:v>Cyprus</c:v>
                </c:pt>
                <c:pt idx="10">
                  <c:v>Slovenia</c:v>
                </c:pt>
                <c:pt idx="11">
                  <c:v>Estonia</c:v>
                </c:pt>
                <c:pt idx="12">
                  <c:v>Luxembourg</c:v>
                </c:pt>
                <c:pt idx="13">
                  <c:v>Netherlands</c:v>
                </c:pt>
                <c:pt idx="14">
                  <c:v>Czech</c:v>
                </c:pt>
                <c:pt idx="15">
                  <c:v>Slovakia</c:v>
                </c:pt>
                <c:pt idx="16">
                  <c:v>Hungary</c:v>
                </c:pt>
                <c:pt idx="17">
                  <c:v>Austria</c:v>
                </c:pt>
                <c:pt idx="18">
                  <c:v>Lithuania</c:v>
                </c:pt>
                <c:pt idx="19">
                  <c:v>Latvia</c:v>
                </c:pt>
                <c:pt idx="20">
                  <c:v>Denmark</c:v>
                </c:pt>
                <c:pt idx="21">
                  <c:v>Poland</c:v>
                </c:pt>
              </c:strCache>
            </c:strRef>
          </c:cat>
          <c:val>
            <c:numRef>
              <c:f>Charts!$N$62:$N$83</c:f>
              <c:numCache>
                <c:formatCode>0%</c:formatCode>
                <c:ptCount val="22"/>
                <c:pt idx="0">
                  <c:v>0.10986315892934861</c:v>
                </c:pt>
                <c:pt idx="1">
                  <c:v>4.2917264562483015E-2</c:v>
                </c:pt>
                <c:pt idx="2">
                  <c:v>1.8703990070783522E-2</c:v>
                </c:pt>
                <c:pt idx="3">
                  <c:v>1.1367153054960747E-2</c:v>
                </c:pt>
                <c:pt idx="4">
                  <c:v>5.8075304559711306E-3</c:v>
                </c:pt>
                <c:pt idx="5">
                  <c:v>3.2079709378909915E-3</c:v>
                </c:pt>
                <c:pt idx="6">
                  <c:v>2.2979229095934188E-3</c:v>
                </c:pt>
                <c:pt idx="7">
                  <c:v>2.0384813423922413E-3</c:v>
                </c:pt>
                <c:pt idx="8">
                  <c:v>5.1811738195290942E-4</c:v>
                </c:pt>
                <c:pt idx="9">
                  <c:v>-4.2788826317918739E-4</c:v>
                </c:pt>
                <c:pt idx="10">
                  <c:v>-8.1934798033328742E-4</c:v>
                </c:pt>
                <c:pt idx="11">
                  <c:v>-1.0520633351881361E-3</c:v>
                </c:pt>
                <c:pt idx="12">
                  <c:v>-2.7429685002642651E-3</c:v>
                </c:pt>
                <c:pt idx="13">
                  <c:v>-4.0616714025086056E-3</c:v>
                </c:pt>
                <c:pt idx="14">
                  <c:v>-7.3011688426951118E-3</c:v>
                </c:pt>
                <c:pt idx="15">
                  <c:v>-1.1248802769288444E-2</c:v>
                </c:pt>
                <c:pt idx="16">
                  <c:v>-2.6728697190588183E-2</c:v>
                </c:pt>
                <c:pt idx="17">
                  <c:v>-3.1034337539916163E-2</c:v>
                </c:pt>
                <c:pt idx="18">
                  <c:v>-3.1622637700506759E-2</c:v>
                </c:pt>
                <c:pt idx="19">
                  <c:v>-3.3540574589497871E-2</c:v>
                </c:pt>
                <c:pt idx="20">
                  <c:v>-0.10534210185173966</c:v>
                </c:pt>
                <c:pt idx="21">
                  <c:v>-0.23460665089112567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3482880"/>
        <c:axId val="143486336"/>
      </c:barChart>
      <c:catAx>
        <c:axId val="14348288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600"/>
            </a:pPr>
            <a:endParaRPr lang="en-US"/>
          </a:p>
        </c:txPr>
        <c:crossAx val="143486336"/>
        <c:crosses val="autoZero"/>
        <c:auto val="1"/>
        <c:lblAlgn val="ctr"/>
        <c:lblOffset val="100"/>
        <c:tickLblSkip val="1"/>
        <c:noMultiLvlLbl val="0"/>
      </c:catAx>
      <c:valAx>
        <c:axId val="1434863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43482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5</xdr:row>
      <xdr:rowOff>166686</xdr:rowOff>
    </xdr:from>
    <xdr:to>
      <xdr:col>24</xdr:col>
      <xdr:colOff>428625</xdr:colOff>
      <xdr:row>28</xdr:row>
      <xdr:rowOff>76199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962025</xdr:colOff>
      <xdr:row>33</xdr:row>
      <xdr:rowOff>161925</xdr:rowOff>
    </xdr:from>
    <xdr:to>
      <xdr:col>24</xdr:col>
      <xdr:colOff>238125</xdr:colOff>
      <xdr:row>56</xdr:row>
      <xdr:rowOff>95250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571500</xdr:colOff>
      <xdr:row>49</xdr:row>
      <xdr:rowOff>180977</xdr:rowOff>
    </xdr:from>
    <xdr:to>
      <xdr:col>16</xdr:col>
      <xdr:colOff>409575</xdr:colOff>
      <xdr:row>50</xdr:row>
      <xdr:rowOff>95250</xdr:rowOff>
    </xdr:to>
    <xdr:cxnSp macro="">
      <xdr:nvCxnSpPr>
        <xdr:cNvPr id="7" name="Łącznik prosty ze strzałką 6"/>
        <xdr:cNvCxnSpPr/>
      </xdr:nvCxnSpPr>
      <xdr:spPr>
        <a:xfrm flipV="1">
          <a:off x="10944225" y="9324977"/>
          <a:ext cx="447675" cy="10477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723900</xdr:colOff>
      <xdr:row>62</xdr:row>
      <xdr:rowOff>33336</xdr:rowOff>
    </xdr:from>
    <xdr:to>
      <xdr:col>23</xdr:col>
      <xdr:colOff>285750</xdr:colOff>
      <xdr:row>80</xdr:row>
      <xdr:rowOff>152399</xdr:rowOff>
    </xdr:to>
    <xdr:graphicFrame macro="">
      <xdr:nvGraphicFramePr>
        <xdr:cNvPr id="14" name="Wykres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0.02614</cdr:x>
      <cdr:y>0.02207</cdr:y>
    </cdr:from>
    <cdr:to>
      <cdr:x>0.96732</cdr:x>
      <cdr:y>0.19861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152400" y="90489"/>
          <a:ext cx="5486400" cy="723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l-PL" sz="1600" b="1"/>
            <a:t>Ilość europejskich nakazów aresztowania wystawiona</a:t>
          </a:r>
          <a:r>
            <a:rPr lang="pl-PL" sz="1600" b="1" baseline="0"/>
            <a:t> w latach 2005 - 2009 w przeliczeniu na milion obwateli</a:t>
          </a:r>
          <a:endParaRPr lang="en-US" sz="16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0.81228</cdr:x>
      <cdr:y>0.08772</cdr:y>
    </cdr:from>
    <cdr:to>
      <cdr:x>0.96567</cdr:x>
      <cdr:y>0.15268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4077402" y="378481"/>
          <a:ext cx="769950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400" b="1"/>
            <a:t>Litwa</a:t>
          </a:r>
          <a:endParaRPr lang="en-US" sz="1400" b="1"/>
        </a:p>
      </cdr:txBody>
    </cdr:sp>
  </cdr:relSizeAnchor>
  <cdr:relSizeAnchor xmlns:cdr="http://schemas.openxmlformats.org/drawingml/2006/chartDrawing">
    <cdr:from>
      <cdr:x>0.62796</cdr:x>
      <cdr:y>0.40494</cdr:y>
    </cdr:from>
    <cdr:to>
      <cdr:x>0.78135</cdr:x>
      <cdr:y>0.4699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3152180" y="1747230"/>
          <a:ext cx="769951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Polska</a:t>
          </a:r>
          <a:endParaRPr lang="en-US" sz="1400" b="1"/>
        </a:p>
      </cdr:txBody>
    </cdr:sp>
  </cdr:relSizeAnchor>
  <cdr:relSizeAnchor xmlns:cdr="http://schemas.openxmlformats.org/drawingml/2006/chartDrawing">
    <cdr:from>
      <cdr:x>0.54847</cdr:x>
      <cdr:y>0.63418</cdr:y>
    </cdr:from>
    <cdr:to>
      <cdr:x>0.78287</cdr:x>
      <cdr:y>0.69915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622550" y="2603500"/>
          <a:ext cx="11207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Luksemburg</a:t>
          </a:r>
          <a:endParaRPr lang="en-US" sz="1400" b="1"/>
        </a:p>
      </cdr:txBody>
    </cdr:sp>
  </cdr:relSizeAnchor>
  <cdr:relSizeAnchor xmlns:cdr="http://schemas.openxmlformats.org/drawingml/2006/chartDrawing">
    <cdr:from>
      <cdr:x>0.14276</cdr:x>
      <cdr:y>0.62801</cdr:y>
    </cdr:from>
    <cdr:to>
      <cdr:x>0.2845</cdr:x>
      <cdr:y>0.69298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955902" y="2709763"/>
          <a:ext cx="949098" cy="280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Wlk Bryt</a:t>
          </a:r>
          <a:endParaRPr lang="en-US" sz="1400" b="1"/>
        </a:p>
      </cdr:txBody>
    </cdr:sp>
  </cdr:relSizeAnchor>
  <cdr:relSizeAnchor xmlns:cdr="http://schemas.openxmlformats.org/drawingml/2006/chartDrawing">
    <cdr:from>
      <cdr:x>0.14509</cdr:x>
      <cdr:y>0.67906</cdr:y>
    </cdr:from>
    <cdr:to>
      <cdr:x>0.24854</cdr:x>
      <cdr:y>0.74402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971550" y="2930009"/>
          <a:ext cx="692684" cy="280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Malta</a:t>
          </a:r>
          <a:endParaRPr lang="en-US" sz="1400" b="1"/>
        </a:p>
      </cdr:txBody>
    </cdr:sp>
  </cdr:relSizeAnchor>
  <cdr:relSizeAnchor xmlns:cdr="http://schemas.openxmlformats.org/drawingml/2006/chartDrawing">
    <cdr:from>
      <cdr:x>0.11098</cdr:x>
      <cdr:y>0.71465</cdr:y>
    </cdr:from>
    <cdr:to>
      <cdr:x>0.31218</cdr:x>
      <cdr:y>0.77961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743149" y="3083581"/>
          <a:ext cx="1347217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Hiszpania</a:t>
          </a:r>
          <a:endParaRPr lang="en-US" sz="1400" b="1"/>
        </a:p>
      </cdr:txBody>
    </cdr:sp>
  </cdr:relSizeAnchor>
  <cdr:relSizeAnchor xmlns:cdr="http://schemas.openxmlformats.org/drawingml/2006/chartDrawing">
    <cdr:from>
      <cdr:x>0.15537</cdr:x>
      <cdr:y>0.76745</cdr:y>
    </cdr:from>
    <cdr:to>
      <cdr:x>0.31009</cdr:x>
      <cdr:y>0.83241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1040399" y="3311407"/>
          <a:ext cx="1035980" cy="280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Grecja</a:t>
          </a:r>
          <a:endParaRPr lang="en-US" sz="1400" b="1"/>
        </a:p>
      </cdr:txBody>
    </cdr:sp>
  </cdr:relSizeAnchor>
  <cdr:relSizeAnchor xmlns:cdr="http://schemas.openxmlformats.org/drawingml/2006/chartDrawing">
    <cdr:from>
      <cdr:x>0.25271</cdr:x>
      <cdr:y>0.81232</cdr:y>
    </cdr:from>
    <cdr:to>
      <cdr:x>0.43731</cdr:x>
      <cdr:y>0.87729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1692169" y="3505023"/>
          <a:ext cx="1236062" cy="280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Irlandia</a:t>
          </a:r>
          <a:endParaRPr lang="en-US" sz="1400" b="1"/>
        </a:p>
      </cdr:txBody>
    </cdr:sp>
  </cdr:relSizeAnchor>
  <cdr:relSizeAnchor xmlns:cdr="http://schemas.openxmlformats.org/drawingml/2006/chartDrawing">
    <cdr:from>
      <cdr:x>0.33828</cdr:x>
      <cdr:y>0.77831</cdr:y>
    </cdr:from>
    <cdr:to>
      <cdr:x>0.53947</cdr:x>
      <cdr:y>0.84327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265130" y="3358259"/>
          <a:ext cx="1347218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Francja</a:t>
          </a:r>
          <a:endParaRPr lang="en-US" sz="1400" b="1"/>
        </a:p>
      </cdr:txBody>
    </cdr:sp>
  </cdr:relSizeAnchor>
  <cdr:relSizeAnchor xmlns:cdr="http://schemas.openxmlformats.org/drawingml/2006/chartDrawing">
    <cdr:from>
      <cdr:x>0.5168</cdr:x>
      <cdr:y>0.74249</cdr:y>
    </cdr:from>
    <cdr:to>
      <cdr:x>0.71799</cdr:x>
      <cdr:y>0.80746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2594152" y="3203715"/>
          <a:ext cx="1009934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Austria</a:t>
          </a:r>
          <a:endParaRPr lang="en-US" sz="1400" b="1"/>
        </a:p>
      </cdr:txBody>
    </cdr:sp>
  </cdr:relSizeAnchor>
  <cdr:relSizeAnchor xmlns:cdr="http://schemas.openxmlformats.org/drawingml/2006/chartDrawing">
    <cdr:from>
      <cdr:x>0.35421</cdr:x>
      <cdr:y>0.72659</cdr:y>
    </cdr:from>
    <cdr:to>
      <cdr:x>0.49787</cdr:x>
      <cdr:y>0.79155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2371789" y="3135095"/>
          <a:ext cx="961961" cy="280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Holandia</a:t>
          </a:r>
          <a:endParaRPr lang="en-US" sz="1400" b="1"/>
        </a:p>
      </cdr:txBody>
    </cdr:sp>
  </cdr:relSizeAnchor>
  <cdr:relSizeAnchor xmlns:cdr="http://schemas.openxmlformats.org/drawingml/2006/chartDrawing">
    <cdr:from>
      <cdr:x>0.32092</cdr:x>
      <cdr:y>0.655</cdr:y>
    </cdr:from>
    <cdr:to>
      <cdr:x>0.52211</cdr:x>
      <cdr:y>0.71996</cdr:y>
    </cdr:to>
    <cdr:sp macro="" textlink="">
      <cdr:nvSpPr>
        <cdr:cNvPr id="13" name="pole tekstowe 1"/>
        <cdr:cNvSpPr txBox="1"/>
      </cdr:nvSpPr>
      <cdr:spPr>
        <a:xfrm xmlns:a="http://schemas.openxmlformats.org/drawingml/2006/main">
          <a:off x="1610895" y="2826207"/>
          <a:ext cx="1009934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Finlandia</a:t>
          </a:r>
          <a:endParaRPr lang="en-US" sz="1400" b="1"/>
        </a:p>
      </cdr:txBody>
    </cdr:sp>
  </cdr:relSizeAnchor>
  <cdr:relSizeAnchor xmlns:cdr="http://schemas.openxmlformats.org/drawingml/2006/chartDrawing">
    <cdr:from>
      <cdr:x>0.36484</cdr:x>
      <cdr:y>0.61058</cdr:y>
    </cdr:from>
    <cdr:to>
      <cdr:x>0.56603</cdr:x>
      <cdr:y>0.67554</cdr:y>
    </cdr:to>
    <cdr:sp macro="" textlink="">
      <cdr:nvSpPr>
        <cdr:cNvPr id="14" name="pole tekstowe 1"/>
        <cdr:cNvSpPr txBox="1"/>
      </cdr:nvSpPr>
      <cdr:spPr>
        <a:xfrm xmlns:a="http://schemas.openxmlformats.org/drawingml/2006/main">
          <a:off x="1831355" y="2634535"/>
          <a:ext cx="1009934" cy="280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Słowenia</a:t>
          </a:r>
          <a:endParaRPr lang="en-US" sz="1400" b="1"/>
        </a:p>
      </cdr:txBody>
    </cdr:sp>
  </cdr:relSizeAnchor>
  <cdr:relSizeAnchor xmlns:cdr="http://schemas.openxmlformats.org/drawingml/2006/chartDrawing">
    <cdr:from>
      <cdr:x>0.21088</cdr:x>
      <cdr:y>0.69067</cdr:y>
    </cdr:from>
    <cdr:to>
      <cdr:x>0.28857</cdr:x>
      <cdr:y>0.70459</cdr:y>
    </cdr:to>
    <cdr:cxnSp macro="">
      <cdr:nvCxnSpPr>
        <cdr:cNvPr id="16" name="Łącznik prosty ze strzałką 15"/>
        <cdr:cNvCxnSpPr/>
      </cdr:nvCxnSpPr>
      <cdr:spPr>
        <a:xfrm xmlns:a="http://schemas.openxmlformats.org/drawingml/2006/main" flipV="1">
          <a:off x="1058546" y="2980132"/>
          <a:ext cx="389975" cy="6006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0.23811</cdr:x>
      <cdr:y>0.74172</cdr:y>
    </cdr:from>
    <cdr:to>
      <cdr:x>0.27454</cdr:x>
      <cdr:y>0.79673</cdr:y>
    </cdr:to>
    <cdr:cxnSp macro="">
      <cdr:nvCxnSpPr>
        <cdr:cNvPr id="18" name="Łącznik prosty ze strzałką 17"/>
        <cdr:cNvCxnSpPr/>
      </cdr:nvCxnSpPr>
      <cdr:spPr>
        <a:xfrm xmlns:a="http://schemas.openxmlformats.org/drawingml/2006/main" flipV="1">
          <a:off x="1594379" y="3200400"/>
          <a:ext cx="243946" cy="23733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0.2908</cdr:x>
      <cdr:y>0.77483</cdr:y>
    </cdr:from>
    <cdr:to>
      <cdr:x>0.30299</cdr:x>
      <cdr:y>0.84106</cdr:y>
    </cdr:to>
    <cdr:cxnSp macro="">
      <cdr:nvCxnSpPr>
        <cdr:cNvPr id="20" name="Łącznik prosty ze strzałką 19"/>
        <cdr:cNvCxnSpPr/>
      </cdr:nvCxnSpPr>
      <cdr:spPr>
        <a:xfrm xmlns:a="http://schemas.openxmlformats.org/drawingml/2006/main" flipH="1" flipV="1">
          <a:off x="1947203" y="3343275"/>
          <a:ext cx="81622" cy="2857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0.33333</cdr:x>
      <cdr:y>0.55066</cdr:y>
    </cdr:from>
    <cdr:to>
      <cdr:x>0.5166</cdr:x>
      <cdr:y>0.61562</cdr:y>
    </cdr:to>
    <cdr:sp macro="" textlink="">
      <cdr:nvSpPr>
        <cdr:cNvPr id="21" name="pole tekstowe 1"/>
        <cdr:cNvSpPr txBox="1"/>
      </cdr:nvSpPr>
      <cdr:spPr>
        <a:xfrm xmlns:a="http://schemas.openxmlformats.org/drawingml/2006/main">
          <a:off x="1593850" y="2260600"/>
          <a:ext cx="8763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Szwecja</a:t>
          </a:r>
          <a:endParaRPr lang="en-US" sz="1400" b="1"/>
        </a:p>
      </cdr:txBody>
    </cdr:sp>
  </cdr:relSizeAnchor>
  <cdr:relSizeAnchor xmlns:cdr="http://schemas.openxmlformats.org/drawingml/2006/chartDrawing">
    <cdr:from>
      <cdr:x>0.38028</cdr:x>
      <cdr:y>0.51155</cdr:y>
    </cdr:from>
    <cdr:to>
      <cdr:x>0.56355</cdr:x>
      <cdr:y>0.57652</cdr:y>
    </cdr:to>
    <cdr:sp macro="" textlink="">
      <cdr:nvSpPr>
        <cdr:cNvPr id="22" name="pole tekstowe 1"/>
        <cdr:cNvSpPr txBox="1"/>
      </cdr:nvSpPr>
      <cdr:spPr>
        <a:xfrm xmlns:a="http://schemas.openxmlformats.org/drawingml/2006/main">
          <a:off x="2546392" y="2207259"/>
          <a:ext cx="1227169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Czechy</a:t>
          </a:r>
          <a:endParaRPr lang="en-US" sz="1400" b="1"/>
        </a:p>
      </cdr:txBody>
    </cdr:sp>
  </cdr:relSizeAnchor>
  <cdr:relSizeAnchor xmlns:cdr="http://schemas.openxmlformats.org/drawingml/2006/chartDrawing">
    <cdr:from>
      <cdr:x>0.14704</cdr:x>
      <cdr:y>0.44393</cdr:y>
    </cdr:from>
    <cdr:to>
      <cdr:x>0.34757</cdr:x>
      <cdr:y>0.50889</cdr:y>
    </cdr:to>
    <cdr:sp macro="" textlink="">
      <cdr:nvSpPr>
        <cdr:cNvPr id="23" name="pole tekstowe 1"/>
        <cdr:cNvSpPr txBox="1"/>
      </cdr:nvSpPr>
      <cdr:spPr>
        <a:xfrm xmlns:a="http://schemas.openxmlformats.org/drawingml/2006/main">
          <a:off x="984583" y="1915475"/>
          <a:ext cx="1342771" cy="280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Portugalia</a:t>
          </a:r>
          <a:endParaRPr lang="en-US" sz="1400" b="1"/>
        </a:p>
      </cdr:txBody>
    </cdr:sp>
  </cdr:relSizeAnchor>
  <cdr:relSizeAnchor xmlns:cdr="http://schemas.openxmlformats.org/drawingml/2006/chartDrawing">
    <cdr:from>
      <cdr:x>0.20872</cdr:x>
      <cdr:y>0.48184</cdr:y>
    </cdr:from>
    <cdr:to>
      <cdr:x>0.35293</cdr:x>
      <cdr:y>0.54681</cdr:y>
    </cdr:to>
    <cdr:sp macro="" textlink="">
      <cdr:nvSpPr>
        <cdr:cNvPr id="24" name="pole tekstowe 1"/>
        <cdr:cNvSpPr txBox="1"/>
      </cdr:nvSpPr>
      <cdr:spPr>
        <a:xfrm xmlns:a="http://schemas.openxmlformats.org/drawingml/2006/main">
          <a:off x="1397572" y="2079058"/>
          <a:ext cx="965658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Dania</a:t>
          </a:r>
          <a:endParaRPr lang="en-US" sz="1400" b="1"/>
        </a:p>
      </cdr:txBody>
    </cdr:sp>
  </cdr:relSizeAnchor>
  <cdr:relSizeAnchor xmlns:cdr="http://schemas.openxmlformats.org/drawingml/2006/chartDrawing">
    <cdr:from>
      <cdr:x>0.14607</cdr:x>
      <cdr:y>0.92715</cdr:y>
    </cdr:from>
    <cdr:to>
      <cdr:x>0.99431</cdr:x>
      <cdr:y>0.99117</cdr:y>
    </cdr:to>
    <cdr:sp macro="" textlink="">
      <cdr:nvSpPr>
        <cdr:cNvPr id="25" name="pole tekstowe 24"/>
        <cdr:cNvSpPr txBox="1"/>
      </cdr:nvSpPr>
      <cdr:spPr>
        <a:xfrm xmlns:a="http://schemas.openxmlformats.org/drawingml/2006/main">
          <a:off x="978093" y="4000500"/>
          <a:ext cx="5679882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l-PL" sz="1600" b="1"/>
            <a:t>Liczba ENA w latach 2005-2009 na milion obywateli</a:t>
          </a:r>
          <a:endParaRPr lang="en-US" sz="16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0.05777</cdr:x>
      <cdr:y>1</cdr:y>
    </cdr:to>
    <cdr:sp macro="" textlink="">
      <cdr:nvSpPr>
        <cdr:cNvPr id="26" name="pole tekstowe 1"/>
        <cdr:cNvSpPr txBox="1"/>
      </cdr:nvSpPr>
      <cdr:spPr>
        <a:xfrm xmlns:a="http://schemas.openxmlformats.org/drawingml/2006/main" rot="16200000">
          <a:off x="-2012422" y="2012422"/>
          <a:ext cx="4314825" cy="289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800" b="1"/>
            <a:t>Prokutatorzy</a:t>
          </a:r>
          <a:r>
            <a:rPr lang="pl-PL" sz="1800" b="1" baseline="0"/>
            <a:t>  na 100 tys. </a:t>
          </a:r>
          <a:r>
            <a:rPr lang="pl-PL" sz="1800" b="1"/>
            <a:t>obywateli w 2010 </a:t>
          </a:r>
          <a:endParaRPr lang="en-US" sz="1800" b="1"/>
        </a:p>
      </cdr:txBody>
    </cdr:sp>
  </cdr:relSizeAnchor>
  <cdr:relSizeAnchor xmlns:cdr="http://schemas.openxmlformats.org/drawingml/2006/chartDrawing">
    <cdr:from>
      <cdr:x>0.44562</cdr:x>
      <cdr:y>0.31641</cdr:y>
    </cdr:from>
    <cdr:to>
      <cdr:x>0.599</cdr:x>
      <cdr:y>0.38137</cdr:y>
    </cdr:to>
    <cdr:sp macro="" textlink="">
      <cdr:nvSpPr>
        <cdr:cNvPr id="31" name="pole tekstowe 1"/>
        <cdr:cNvSpPr txBox="1"/>
      </cdr:nvSpPr>
      <cdr:spPr>
        <a:xfrm xmlns:a="http://schemas.openxmlformats.org/drawingml/2006/main">
          <a:off x="2983879" y="1365250"/>
          <a:ext cx="1027089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Łotwa</a:t>
          </a:r>
          <a:endParaRPr lang="en-US" sz="1400" b="1"/>
        </a:p>
      </cdr:txBody>
    </cdr:sp>
  </cdr:relSizeAnchor>
  <cdr:relSizeAnchor xmlns:cdr="http://schemas.openxmlformats.org/drawingml/2006/chartDrawing">
    <cdr:from>
      <cdr:x>0.31152</cdr:x>
      <cdr:y>0.35614</cdr:y>
    </cdr:from>
    <cdr:to>
      <cdr:x>0.45003</cdr:x>
      <cdr:y>0.42111</cdr:y>
    </cdr:to>
    <cdr:sp macro="" textlink="">
      <cdr:nvSpPr>
        <cdr:cNvPr id="32" name="pole tekstowe 1"/>
        <cdr:cNvSpPr txBox="1"/>
      </cdr:nvSpPr>
      <cdr:spPr>
        <a:xfrm xmlns:a="http://schemas.openxmlformats.org/drawingml/2006/main">
          <a:off x="2085976" y="1536700"/>
          <a:ext cx="927488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Słowacja</a:t>
          </a:r>
          <a:endParaRPr lang="en-US" sz="1400" b="1"/>
        </a:p>
      </cdr:txBody>
    </cdr:sp>
  </cdr:relSizeAnchor>
  <cdr:relSizeAnchor xmlns:cdr="http://schemas.openxmlformats.org/drawingml/2006/chartDrawing">
    <cdr:from>
      <cdr:x>0.45709</cdr:x>
      <cdr:y>0.38926</cdr:y>
    </cdr:from>
    <cdr:to>
      <cdr:x>0.61048</cdr:x>
      <cdr:y>0.45422</cdr:y>
    </cdr:to>
    <cdr:sp macro="" textlink="">
      <cdr:nvSpPr>
        <cdr:cNvPr id="35" name="pole tekstowe 1"/>
        <cdr:cNvSpPr txBox="1"/>
      </cdr:nvSpPr>
      <cdr:spPr>
        <a:xfrm xmlns:a="http://schemas.openxmlformats.org/drawingml/2006/main">
          <a:off x="3060700" y="1679575"/>
          <a:ext cx="1027089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Węgry</a:t>
          </a:r>
          <a:endParaRPr lang="en-US" sz="1400" b="1"/>
        </a:p>
      </cdr:txBody>
    </cdr:sp>
  </cdr:relSizeAnchor>
  <cdr:relSizeAnchor xmlns:cdr="http://schemas.openxmlformats.org/drawingml/2006/chartDrawing">
    <cdr:from>
      <cdr:x>0.38312</cdr:x>
      <cdr:y>0.46652</cdr:y>
    </cdr:from>
    <cdr:to>
      <cdr:x>0.52163</cdr:x>
      <cdr:y>0.53148</cdr:y>
    </cdr:to>
    <cdr:sp macro="" textlink="">
      <cdr:nvSpPr>
        <cdr:cNvPr id="36" name="pole tekstowe 1"/>
        <cdr:cNvSpPr txBox="1"/>
      </cdr:nvSpPr>
      <cdr:spPr>
        <a:xfrm xmlns:a="http://schemas.openxmlformats.org/drawingml/2006/main">
          <a:off x="2565400" y="2012950"/>
          <a:ext cx="927488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Estonia</a:t>
          </a:r>
          <a:endParaRPr lang="en-US" sz="1400" b="1"/>
        </a:p>
      </cdr:txBody>
    </cdr:sp>
  </cdr:relSizeAnchor>
  <cdr:relSizeAnchor xmlns:cdr="http://schemas.openxmlformats.org/drawingml/2006/chartDrawing">
    <cdr:from>
      <cdr:x>0.31911</cdr:x>
      <cdr:y>0.4312</cdr:y>
    </cdr:from>
    <cdr:to>
      <cdr:x>0.45762</cdr:x>
      <cdr:y>0.49616</cdr:y>
    </cdr:to>
    <cdr:sp macro="" textlink="">
      <cdr:nvSpPr>
        <cdr:cNvPr id="37" name="pole tekstowe 1"/>
        <cdr:cNvSpPr txBox="1"/>
      </cdr:nvSpPr>
      <cdr:spPr>
        <a:xfrm xmlns:a="http://schemas.openxmlformats.org/drawingml/2006/main">
          <a:off x="2136775" y="1860550"/>
          <a:ext cx="927488" cy="28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400" b="1"/>
            <a:t>Cypr</a:t>
          </a:r>
          <a:endParaRPr lang="en-US" sz="14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0.14464</cdr:x>
      <cdr:y>0</cdr:y>
    </cdr:from>
    <cdr:to>
      <cdr:x>1</cdr:x>
      <cdr:y>0.16913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771526" y="0"/>
          <a:ext cx="4562474" cy="6000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l-PL" sz="1600" b="1"/>
            <a:t>Różnica pomiędzy udziałem w ludności a udziałem w wystawianiu ENA</a:t>
          </a:r>
          <a:endParaRPr lang="en-US" sz="1600" b="1"/>
        </a:p>
      </cdr:txBody>
    </cdr:sp>
  </cdr:relSizeAnchor>
  <cdr:relSizeAnchor xmlns:cdr="http://schemas.openxmlformats.org/drawingml/2006/chartDrawing">
    <cdr:from>
      <cdr:x>0.52054</cdr:x>
      <cdr:y>0.33647</cdr:y>
    </cdr:from>
    <cdr:to>
      <cdr:x>0.52113</cdr:x>
      <cdr:y>0.41208</cdr:y>
    </cdr:to>
    <cdr:cxnSp macro="">
      <cdr:nvCxnSpPr>
        <cdr:cNvPr id="4" name="Łącznik prosty ze strzałką 3"/>
        <cdr:cNvCxnSpPr>
          <a:stCxn xmlns:a="http://schemas.openxmlformats.org/drawingml/2006/main" id="8" idx="0"/>
          <a:endCxn xmlns:a="http://schemas.openxmlformats.org/drawingml/2006/main" id="5" idx="2"/>
        </cdr:cNvCxnSpPr>
      </cdr:nvCxnSpPr>
      <cdr:spPr>
        <a:xfrm xmlns:a="http://schemas.openxmlformats.org/drawingml/2006/main" flipV="1">
          <a:off x="2776537" y="1193800"/>
          <a:ext cx="3176" cy="268290"/>
        </a:xfrm>
        <a:prstGeom xmlns:a="http://schemas.openxmlformats.org/drawingml/2006/main" prst="straightConnector1">
          <a:avLst/>
        </a:prstGeom>
        <a:ln xmlns:a="http://schemas.openxmlformats.org/drawingml/2006/main" w="50800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0.14702</cdr:x>
      <cdr:y>0.19955</cdr:y>
    </cdr:from>
    <cdr:to>
      <cdr:x>0.89524</cdr:x>
      <cdr:y>0.33647</cdr:y>
    </cdr:to>
    <cdr:sp macro="" textlink="">
      <cdr:nvSpPr>
        <cdr:cNvPr id="5" name="Prostokąt zaokrąglony 4"/>
        <cdr:cNvSpPr/>
      </cdr:nvSpPr>
      <cdr:spPr>
        <a:xfrm xmlns:a="http://schemas.openxmlformats.org/drawingml/2006/main">
          <a:off x="784225" y="708025"/>
          <a:ext cx="3990975" cy="485775"/>
        </a:xfrm>
        <a:prstGeom xmlns:a="http://schemas.openxmlformats.org/drawingml/2006/main" prst="round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0.11071</cdr:x>
      <cdr:y>0.41208</cdr:y>
    </cdr:from>
    <cdr:to>
      <cdr:x>0.93036</cdr:x>
      <cdr:y>0.65638</cdr:y>
    </cdr:to>
    <cdr:sp macro="" textlink="">
      <cdr:nvSpPr>
        <cdr:cNvPr id="8" name="pole tekstowe 7"/>
        <cdr:cNvSpPr txBox="1"/>
      </cdr:nvSpPr>
      <cdr:spPr>
        <a:xfrm xmlns:a="http://schemas.openxmlformats.org/drawingml/2006/main">
          <a:off x="590549" y="1462090"/>
          <a:ext cx="4371975" cy="86677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400"/>
            <a:t>Różnica pomiedzy udziałem</a:t>
          </a:r>
          <a:r>
            <a:rPr lang="pl-PL" sz="1400" baseline="0"/>
            <a:t> w ludności a udziałem w wystawianiu Europejskich Nakazów Aresztowania dla absolutnej większości państw mieści się w granicy +/- 5%.</a:t>
          </a:r>
          <a:endParaRPr lang="en-US" sz="140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gister.consilium.europa.eu/pdf/en/11/st09/st09120-re01.en11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7"/>
  <sheetViews>
    <sheetView zoomScale="70" zoomScaleNormal="70" workbookViewId="0">
      <pane xSplit="2" ySplit="4" topLeftCell="J5" activePane="bottomRight" state="frozen"/>
      <selection pane="topRight" activeCell="C1" sqref="C1"/>
      <selection pane="bottomLeft" activeCell="A4" sqref="A4"/>
      <selection pane="bottomRight" activeCell="AC26" sqref="AC26"/>
    </sheetView>
  </sheetViews>
  <sheetFormatPr defaultRowHeight="15" x14ac:dyDescent="0.25"/>
  <cols>
    <col min="22" max="22" width="10.5703125" bestFit="1" customWidth="1"/>
    <col min="42" max="42" width="11.140625" bestFit="1" customWidth="1"/>
    <col min="43" max="43" width="13.7109375" bestFit="1" customWidth="1"/>
    <col min="46" max="46" width="11.5703125" bestFit="1" customWidth="1"/>
  </cols>
  <sheetData>
    <row r="1" spans="1:46" x14ac:dyDescent="0.25">
      <c r="C1" s="8" t="s">
        <v>119</v>
      </c>
      <c r="D1" s="8"/>
      <c r="E1" s="8"/>
      <c r="F1" s="8"/>
      <c r="G1" s="8"/>
      <c r="H1" s="8"/>
      <c r="I1" s="8"/>
      <c r="L1" s="17" t="s">
        <v>120</v>
      </c>
    </row>
    <row r="2" spans="1:46" x14ac:dyDescent="0.25">
      <c r="G2" s="8">
        <f>(G9+G11+G13)/3</f>
        <v>2122.3333333333335</v>
      </c>
      <c r="I2" s="17"/>
      <c r="T2" s="8">
        <f>(T5+T7+T9+T13)/4</f>
        <v>407.75</v>
      </c>
      <c r="X2" s="8">
        <f>(X9+X11+X13)/3</f>
        <v>1585.3333333333333</v>
      </c>
      <c r="AC2" s="8">
        <f>(AC5+AC7+AC9+AC13)/4</f>
        <v>166.25</v>
      </c>
    </row>
    <row r="3" spans="1:46" x14ac:dyDescent="0.25">
      <c r="C3" t="s">
        <v>117</v>
      </c>
      <c r="D3" t="s">
        <v>118</v>
      </c>
      <c r="G3" t="s">
        <v>115</v>
      </c>
      <c r="M3" t="s">
        <v>117</v>
      </c>
      <c r="T3" t="s">
        <v>114</v>
      </c>
      <c r="X3" t="s">
        <v>115</v>
      </c>
      <c r="AC3" t="s">
        <v>114</v>
      </c>
    </row>
    <row r="4" spans="1:46" x14ac:dyDescent="0.25">
      <c r="C4" s="13" t="s">
        <v>2</v>
      </c>
      <c r="D4" s="13" t="s">
        <v>3</v>
      </c>
      <c r="E4" s="10" t="s">
        <v>4</v>
      </c>
      <c r="F4" s="10" t="s">
        <v>5</v>
      </c>
      <c r="G4" s="13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3" t="s">
        <v>12</v>
      </c>
      <c r="N4" s="10" t="s">
        <v>13</v>
      </c>
      <c r="O4" s="10" t="s">
        <v>14</v>
      </c>
      <c r="P4" s="10" t="s">
        <v>15</v>
      </c>
      <c r="Q4" s="10" t="s">
        <v>29</v>
      </c>
      <c r="R4" s="10" t="s">
        <v>16</v>
      </c>
      <c r="S4" s="10" t="s">
        <v>17</v>
      </c>
      <c r="T4" t="s">
        <v>18</v>
      </c>
      <c r="U4" s="10" t="s">
        <v>19</v>
      </c>
      <c r="V4" s="10" t="s">
        <v>20</v>
      </c>
      <c r="W4" t="s">
        <v>21</v>
      </c>
      <c r="X4" t="s">
        <v>22</v>
      </c>
      <c r="Y4" s="10" t="s">
        <v>23</v>
      </c>
      <c r="Z4" s="10" t="s">
        <v>24</v>
      </c>
      <c r="AA4" s="10" t="s">
        <v>25</v>
      </c>
      <c r="AB4" s="10" t="s">
        <v>26</v>
      </c>
      <c r="AC4" t="s">
        <v>27</v>
      </c>
      <c r="AD4" t="s">
        <v>28</v>
      </c>
      <c r="AI4" t="s">
        <v>30</v>
      </c>
      <c r="AJ4" t="s">
        <v>30</v>
      </c>
      <c r="AK4" t="s">
        <v>31</v>
      </c>
      <c r="AP4" t="s">
        <v>32</v>
      </c>
      <c r="AQ4" t="s">
        <v>33</v>
      </c>
      <c r="AT4" t="s">
        <v>111</v>
      </c>
    </row>
    <row r="5" spans="1:46" x14ac:dyDescent="0.25">
      <c r="A5" s="10">
        <v>2005</v>
      </c>
      <c r="B5" s="10" t="s">
        <v>0</v>
      </c>
      <c r="C5" s="10"/>
      <c r="D5" s="10"/>
      <c r="E5" s="10">
        <v>4</v>
      </c>
      <c r="F5" s="10">
        <v>64</v>
      </c>
      <c r="G5" s="10"/>
      <c r="H5" s="10">
        <v>38</v>
      </c>
      <c r="I5" s="10">
        <v>38</v>
      </c>
      <c r="J5" s="10">
        <v>519</v>
      </c>
      <c r="K5" s="10">
        <v>1914</v>
      </c>
      <c r="L5" s="10">
        <v>29</v>
      </c>
      <c r="M5" s="10">
        <v>121</v>
      </c>
      <c r="N5" s="10">
        <v>44</v>
      </c>
      <c r="O5" s="10">
        <v>44</v>
      </c>
      <c r="P5" s="10">
        <v>500</v>
      </c>
      <c r="Q5" s="10">
        <v>42</v>
      </c>
      <c r="R5" s="10">
        <v>42</v>
      </c>
      <c r="S5" s="10">
        <v>1</v>
      </c>
      <c r="T5" s="10">
        <v>373</v>
      </c>
      <c r="U5" s="10">
        <v>975</v>
      </c>
      <c r="V5" s="10">
        <v>1448</v>
      </c>
      <c r="W5" s="10">
        <v>200</v>
      </c>
      <c r="X5" s="10"/>
      <c r="Y5" s="10">
        <v>81</v>
      </c>
      <c r="Z5" s="10">
        <v>56</v>
      </c>
      <c r="AA5" s="10">
        <v>86</v>
      </c>
      <c r="AB5" s="10">
        <v>144</v>
      </c>
      <c r="AC5" s="10">
        <v>131</v>
      </c>
      <c r="AD5" s="10">
        <f>AC5+AB5+AA5+Z5+Y5+X5+W5+V5+U5+T5+S5+R5+Q5+P5+O5+N5+M5+L5+K5+J5+I5+H5+G5+F5+E5+D5+C5</f>
        <v>6894</v>
      </c>
      <c r="AF5" s="10">
        <v>2005</v>
      </c>
      <c r="AG5" s="10">
        <f>AD5</f>
        <v>6894</v>
      </c>
      <c r="AH5" s="10">
        <f>AD6</f>
        <v>836</v>
      </c>
      <c r="AI5" s="10"/>
      <c r="AJ5" s="10"/>
      <c r="AK5" s="11">
        <f t="shared" ref="AK5:AK10" si="0">AH5/AG5</f>
        <v>0.12126486800116043</v>
      </c>
      <c r="AL5" s="10"/>
      <c r="AM5" s="10"/>
      <c r="AN5" s="12">
        <f>V6/V5</f>
        <v>7.7348066298342538E-2</v>
      </c>
      <c r="AP5" s="11">
        <f>V5/AG5</f>
        <v>0.21003771395416304</v>
      </c>
      <c r="AQ5" s="11">
        <f>V6/AH5</f>
        <v>0.13397129186602871</v>
      </c>
      <c r="AR5" s="3">
        <f>AP5-AQ5</f>
        <v>7.6066422088134328E-2</v>
      </c>
      <c r="AT5" s="1">
        <f>AC5/AD5</f>
        <v>1.9002030751378012E-2</v>
      </c>
    </row>
    <row r="6" spans="1:46" x14ac:dyDescent="0.25">
      <c r="A6" s="10">
        <v>2005</v>
      </c>
      <c r="B6" s="10" t="s">
        <v>1</v>
      </c>
      <c r="C6" s="10"/>
      <c r="D6" s="10"/>
      <c r="E6" s="10">
        <v>0</v>
      </c>
      <c r="F6" s="10">
        <v>19</v>
      </c>
      <c r="G6" s="10"/>
      <c r="H6" s="10">
        <v>10</v>
      </c>
      <c r="I6" s="10">
        <v>12</v>
      </c>
      <c r="J6" s="10">
        <v>54</v>
      </c>
      <c r="K6" s="10">
        <v>162</v>
      </c>
      <c r="L6" s="10">
        <v>6</v>
      </c>
      <c r="M6" s="10">
        <v>57</v>
      </c>
      <c r="N6" s="10">
        <v>3</v>
      </c>
      <c r="O6" s="10">
        <v>10</v>
      </c>
      <c r="P6" s="10">
        <v>69</v>
      </c>
      <c r="Q6" s="10">
        <v>24</v>
      </c>
      <c r="R6" s="10">
        <v>23</v>
      </c>
      <c r="S6" s="10">
        <v>0</v>
      </c>
      <c r="T6" s="10">
        <v>30</v>
      </c>
      <c r="U6" s="10">
        <v>73</v>
      </c>
      <c r="V6" s="10">
        <v>112</v>
      </c>
      <c r="W6" s="10">
        <v>38</v>
      </c>
      <c r="X6" s="10"/>
      <c r="Y6" s="10">
        <v>10</v>
      </c>
      <c r="Z6" s="10">
        <v>14</v>
      </c>
      <c r="AA6" s="10">
        <v>37</v>
      </c>
      <c r="AB6" s="10">
        <v>10</v>
      </c>
      <c r="AC6" s="10">
        <v>63</v>
      </c>
      <c r="AD6" s="10">
        <f t="shared" ref="AD6:AD23" si="1">AC6+AB6+AA6+Z6+Y6+X6+W6+V6+U6+T6+S6+R6+Q6+P6+O6+N6+M6+L6+K6+J6+I6+H6+G6+F6+E6+D6+C6</f>
        <v>836</v>
      </c>
      <c r="AF6" s="10">
        <f>AF5+1</f>
        <v>2006</v>
      </c>
      <c r="AG6" s="10">
        <f>AD7</f>
        <v>6889</v>
      </c>
      <c r="AH6" s="10">
        <f>AD8</f>
        <v>1223</v>
      </c>
      <c r="AI6" s="11">
        <f>AG6/AG5-1</f>
        <v>-7.252683492892098E-4</v>
      </c>
      <c r="AJ6" s="11">
        <f>AH6/AH5-1</f>
        <v>0.4629186602870814</v>
      </c>
      <c r="AK6" s="11">
        <f t="shared" si="0"/>
        <v>0.17752939468718246</v>
      </c>
      <c r="AL6" s="11">
        <f>V7/V5-1</f>
        <v>0.67196132596685088</v>
      </c>
      <c r="AM6" s="11">
        <f>V8/V6-1</f>
        <v>1.0982142857142856</v>
      </c>
      <c r="AN6" s="12">
        <f>V8/V7</f>
        <v>9.7067327550598922E-2</v>
      </c>
      <c r="AP6" s="11">
        <f>V7/AG6</f>
        <v>0.35142981564813469</v>
      </c>
      <c r="AQ6" s="11">
        <f>V8/AH6</f>
        <v>0.19215044971381848</v>
      </c>
      <c r="AR6" s="3">
        <f t="shared" ref="AR6:AR9" si="2">AP6-AQ6</f>
        <v>0.15927936593431621</v>
      </c>
      <c r="AT6" s="1">
        <f t="shared" ref="AT6:AT9" si="3">AC6/AD6</f>
        <v>7.5358851674641153E-2</v>
      </c>
    </row>
    <row r="7" spans="1:46" x14ac:dyDescent="0.25">
      <c r="A7" s="10">
        <v>2006</v>
      </c>
      <c r="B7" s="10" t="s">
        <v>0</v>
      </c>
      <c r="C7" s="10"/>
      <c r="D7" s="10"/>
      <c r="E7" s="10">
        <v>168</v>
      </c>
      <c r="F7" s="10">
        <v>52</v>
      </c>
      <c r="G7" s="10"/>
      <c r="H7" s="10">
        <v>42</v>
      </c>
      <c r="I7" s="10">
        <v>53</v>
      </c>
      <c r="J7" s="10">
        <v>450</v>
      </c>
      <c r="K7" s="10">
        <v>1552</v>
      </c>
      <c r="L7" s="10">
        <v>43</v>
      </c>
      <c r="M7" s="10"/>
      <c r="N7" s="10">
        <v>20</v>
      </c>
      <c r="O7" s="10">
        <v>65</v>
      </c>
      <c r="P7" s="10">
        <v>538</v>
      </c>
      <c r="Q7" s="10">
        <v>35</v>
      </c>
      <c r="R7" s="10">
        <v>115</v>
      </c>
      <c r="S7" s="10">
        <v>4</v>
      </c>
      <c r="T7" s="10">
        <v>325</v>
      </c>
      <c r="U7" s="10">
        <v>391</v>
      </c>
      <c r="V7" s="10">
        <v>2421</v>
      </c>
      <c r="W7" s="10">
        <v>102</v>
      </c>
      <c r="X7" s="10"/>
      <c r="Y7" s="10">
        <v>67</v>
      </c>
      <c r="Z7" s="10">
        <v>111</v>
      </c>
      <c r="AA7" s="10">
        <v>69</v>
      </c>
      <c r="AB7" s="10">
        <v>137</v>
      </c>
      <c r="AC7" s="10">
        <v>129</v>
      </c>
      <c r="AD7" s="10">
        <f t="shared" si="1"/>
        <v>6889</v>
      </c>
      <c r="AF7" s="10">
        <f>AF6+1</f>
        <v>2007</v>
      </c>
      <c r="AG7" s="10">
        <f>AD9</f>
        <v>10883</v>
      </c>
      <c r="AH7" s="10">
        <f>AD10</f>
        <v>2221</v>
      </c>
      <c r="AI7" s="11">
        <f t="shared" ref="AI7:AI9" si="4">AG7/AG6-1</f>
        <v>0.57976484250254035</v>
      </c>
      <c r="AJ7" s="11">
        <f t="shared" ref="AJ7:AJ9" si="5">AH7/AH6-1</f>
        <v>0.81602616516762061</v>
      </c>
      <c r="AK7" s="11">
        <f t="shared" si="0"/>
        <v>0.20407975741982909</v>
      </c>
      <c r="AL7" s="11">
        <f>V9/V7-1</f>
        <v>0.43453118546055358</v>
      </c>
      <c r="AM7" s="11">
        <f>V10/V8-1</f>
        <v>0.84680851063829787</v>
      </c>
      <c r="AN7" s="12">
        <f>V10/V9</f>
        <v>0.12496400806219407</v>
      </c>
      <c r="AP7" s="11">
        <f>V9/AG7</f>
        <v>0.31912156574473949</v>
      </c>
      <c r="AQ7" s="11">
        <f>V10/AH7</f>
        <v>0.19540747411076093</v>
      </c>
      <c r="AR7" s="3">
        <f t="shared" si="2"/>
        <v>0.12371409163397856</v>
      </c>
      <c r="AT7" s="1">
        <f t="shared" si="3"/>
        <v>1.8725504427347946E-2</v>
      </c>
    </row>
    <row r="8" spans="1:46" x14ac:dyDescent="0.25">
      <c r="A8" s="10">
        <v>2006</v>
      </c>
      <c r="B8" s="10" t="s">
        <v>1</v>
      </c>
      <c r="C8" s="10"/>
      <c r="D8" s="10"/>
      <c r="E8" s="10">
        <v>125</v>
      </c>
      <c r="F8" s="10">
        <v>19</v>
      </c>
      <c r="G8" s="10"/>
      <c r="H8" s="10">
        <v>15</v>
      </c>
      <c r="I8" s="10">
        <v>4</v>
      </c>
      <c r="J8" s="10">
        <v>62</v>
      </c>
      <c r="K8" s="10">
        <v>237</v>
      </c>
      <c r="L8" s="10">
        <v>20</v>
      </c>
      <c r="M8" s="10"/>
      <c r="N8" s="10">
        <v>2</v>
      </c>
      <c r="O8" s="10">
        <v>14</v>
      </c>
      <c r="P8" s="10">
        <v>57</v>
      </c>
      <c r="Q8" s="10">
        <v>22</v>
      </c>
      <c r="R8" s="10">
        <v>55</v>
      </c>
      <c r="S8" s="10">
        <v>3</v>
      </c>
      <c r="T8" s="10">
        <v>47</v>
      </c>
      <c r="U8" s="10">
        <v>67</v>
      </c>
      <c r="V8" s="10">
        <v>235</v>
      </c>
      <c r="W8" s="10">
        <v>52</v>
      </c>
      <c r="X8" s="10"/>
      <c r="Y8" s="10">
        <v>14</v>
      </c>
      <c r="Z8" s="10">
        <v>23</v>
      </c>
      <c r="AA8" s="10">
        <v>37</v>
      </c>
      <c r="AB8" s="10">
        <v>27</v>
      </c>
      <c r="AC8" s="10">
        <v>86</v>
      </c>
      <c r="AD8" s="10">
        <f t="shared" si="1"/>
        <v>1223</v>
      </c>
      <c r="AF8" s="10">
        <f>AF7+1</f>
        <v>2008</v>
      </c>
      <c r="AG8" s="10">
        <f>AD11</f>
        <v>14196</v>
      </c>
      <c r="AH8" s="10">
        <f>AD12</f>
        <v>2919</v>
      </c>
      <c r="AI8" s="11">
        <f t="shared" si="4"/>
        <v>0.30441973720481474</v>
      </c>
      <c r="AJ8" s="11">
        <f t="shared" si="5"/>
        <v>0.31427285006753714</v>
      </c>
      <c r="AK8" s="11">
        <f t="shared" si="0"/>
        <v>0.20562130177514792</v>
      </c>
      <c r="AL8" s="11">
        <f>V11/V9-1</f>
        <v>0.39044054131874462</v>
      </c>
      <c r="AM8" s="11">
        <f>V12/V10-1</f>
        <v>0.42165898617511521</v>
      </c>
      <c r="AN8" s="12">
        <f>V12/V11</f>
        <v>0.12776972458065852</v>
      </c>
      <c r="AP8" s="11">
        <f>V11/AG8</f>
        <v>0.34016624401239787</v>
      </c>
      <c r="AQ8" s="11">
        <f>V12/AH8</f>
        <v>0.21137375813634807</v>
      </c>
      <c r="AR8" s="3">
        <f t="shared" si="2"/>
        <v>0.1287924858760498</v>
      </c>
      <c r="AT8" s="1">
        <f t="shared" si="3"/>
        <v>7.0318887980376124E-2</v>
      </c>
    </row>
    <row r="9" spans="1:46" x14ac:dyDescent="0.25">
      <c r="A9" s="10">
        <v>2007</v>
      </c>
      <c r="B9" s="10" t="s">
        <v>0</v>
      </c>
      <c r="C9" s="10"/>
      <c r="D9" s="10"/>
      <c r="E9" s="10">
        <v>435</v>
      </c>
      <c r="F9" s="10">
        <v>0</v>
      </c>
      <c r="G9" s="10">
        <v>1785</v>
      </c>
      <c r="H9" s="10">
        <v>31</v>
      </c>
      <c r="I9" s="10">
        <v>83</v>
      </c>
      <c r="J9" s="10">
        <v>588</v>
      </c>
      <c r="K9" s="10">
        <v>1028</v>
      </c>
      <c r="L9" s="10">
        <v>35</v>
      </c>
      <c r="M9" s="10"/>
      <c r="N9" s="10">
        <v>20</v>
      </c>
      <c r="O9" s="10">
        <v>97</v>
      </c>
      <c r="P9" s="10">
        <v>316</v>
      </c>
      <c r="Q9" s="10">
        <v>44</v>
      </c>
      <c r="R9" s="10">
        <v>373</v>
      </c>
      <c r="S9" s="10">
        <v>3</v>
      </c>
      <c r="T9" s="10">
        <v>403</v>
      </c>
      <c r="U9" s="10">
        <v>495</v>
      </c>
      <c r="V9" s="10">
        <v>3473</v>
      </c>
      <c r="W9" s="10">
        <v>117</v>
      </c>
      <c r="X9" s="10">
        <v>856</v>
      </c>
      <c r="Y9" s="10">
        <v>54</v>
      </c>
      <c r="Z9" s="10">
        <v>208</v>
      </c>
      <c r="AA9" s="10">
        <v>84</v>
      </c>
      <c r="AB9" s="10">
        <v>170</v>
      </c>
      <c r="AC9" s="10">
        <v>185</v>
      </c>
      <c r="AD9" s="10">
        <f t="shared" si="1"/>
        <v>10883</v>
      </c>
      <c r="AF9" s="10">
        <f>AF8+1</f>
        <v>2009</v>
      </c>
      <c r="AG9" s="10">
        <f>AD13</f>
        <v>15827</v>
      </c>
      <c r="AH9" s="10">
        <f>AD14</f>
        <v>4431</v>
      </c>
      <c r="AI9" s="11">
        <f t="shared" si="4"/>
        <v>0.11489151873767267</v>
      </c>
      <c r="AJ9" s="11">
        <f t="shared" si="5"/>
        <v>0.51798561151079148</v>
      </c>
      <c r="AK9" s="11">
        <f t="shared" si="0"/>
        <v>0.27996461742591772</v>
      </c>
      <c r="AL9" s="11">
        <f>V13/V11-1</f>
        <v>3.106233174570372E-3</v>
      </c>
      <c r="AM9" s="11">
        <f>V14/V12-1</f>
        <v>1.2155591572123177</v>
      </c>
      <c r="AN9" s="12">
        <f>V14/V13</f>
        <v>0.28220478943022298</v>
      </c>
      <c r="AP9" s="11">
        <f>V13/AG9</f>
        <v>0.30605926581158777</v>
      </c>
      <c r="AQ9" s="11">
        <f>V14/AH9</f>
        <v>0.30850823741819</v>
      </c>
      <c r="AR9" s="3">
        <f t="shared" si="2"/>
        <v>-2.4489716066022349E-3</v>
      </c>
      <c r="AT9" s="1">
        <f t="shared" si="3"/>
        <v>1.6998989249287881E-2</v>
      </c>
    </row>
    <row r="10" spans="1:46" x14ac:dyDescent="0.25">
      <c r="A10" s="10">
        <v>2007</v>
      </c>
      <c r="B10" s="10" t="s">
        <v>1</v>
      </c>
      <c r="C10" s="10"/>
      <c r="D10" s="10"/>
      <c r="E10" s="10">
        <v>66</v>
      </c>
      <c r="F10" s="10">
        <v>0</v>
      </c>
      <c r="G10" s="10">
        <v>506</v>
      </c>
      <c r="H10" s="10">
        <v>14</v>
      </c>
      <c r="I10" s="10">
        <v>16</v>
      </c>
      <c r="J10" s="10">
        <v>59</v>
      </c>
      <c r="K10" s="10">
        <v>345</v>
      </c>
      <c r="L10" s="10">
        <v>14</v>
      </c>
      <c r="M10" s="10"/>
      <c r="N10" s="10">
        <v>4</v>
      </c>
      <c r="O10" s="10">
        <v>16</v>
      </c>
      <c r="P10" s="10">
        <v>60</v>
      </c>
      <c r="Q10" s="10">
        <v>15</v>
      </c>
      <c r="R10" s="10">
        <v>84</v>
      </c>
      <c r="S10" s="10">
        <v>1</v>
      </c>
      <c r="T10" s="10">
        <v>17</v>
      </c>
      <c r="U10" s="10">
        <v>47</v>
      </c>
      <c r="V10" s="10">
        <v>434</v>
      </c>
      <c r="W10" s="10">
        <v>45</v>
      </c>
      <c r="X10" s="10">
        <v>235</v>
      </c>
      <c r="Y10" s="10">
        <v>8</v>
      </c>
      <c r="Z10" s="10">
        <v>71</v>
      </c>
      <c r="AA10" s="10">
        <v>43</v>
      </c>
      <c r="AB10" s="10">
        <v>22</v>
      </c>
      <c r="AC10" s="10">
        <v>99</v>
      </c>
      <c r="AD10" s="10">
        <f t="shared" si="1"/>
        <v>2221</v>
      </c>
      <c r="AF10" s="13">
        <f>AF9+1</f>
        <v>2010</v>
      </c>
      <c r="AG10" s="13">
        <f>AD15</f>
        <v>13617</v>
      </c>
      <c r="AH10" s="13">
        <f>AD16</f>
        <v>4177</v>
      </c>
      <c r="AI10" s="13"/>
      <c r="AJ10" s="13"/>
      <c r="AK10" s="14">
        <f t="shared" si="0"/>
        <v>0.30674891679518251</v>
      </c>
      <c r="AL10" s="13"/>
      <c r="AM10" s="13"/>
      <c r="AN10" s="13"/>
      <c r="AO10" s="13"/>
      <c r="AP10" s="14">
        <f>V15/AD15</f>
        <v>0.27561136814276271</v>
      </c>
      <c r="AQ10" s="13"/>
      <c r="AR10" s="13"/>
      <c r="AS10" s="13"/>
      <c r="AT10" s="15"/>
    </row>
    <row r="11" spans="1:46" x14ac:dyDescent="0.25">
      <c r="A11" s="10">
        <v>2008</v>
      </c>
      <c r="B11" s="10" t="s">
        <v>0</v>
      </c>
      <c r="C11" s="10"/>
      <c r="D11" s="10"/>
      <c r="E11" s="10">
        <v>494</v>
      </c>
      <c r="F11" s="10">
        <v>52</v>
      </c>
      <c r="G11" s="10">
        <v>2149</v>
      </c>
      <c r="H11" s="10">
        <v>46</v>
      </c>
      <c r="I11" s="10">
        <v>119</v>
      </c>
      <c r="J11" s="10">
        <v>623</v>
      </c>
      <c r="K11" s="10">
        <v>1184</v>
      </c>
      <c r="L11" s="10">
        <v>40</v>
      </c>
      <c r="M11" s="10"/>
      <c r="N11" s="10">
        <v>16</v>
      </c>
      <c r="O11" s="10">
        <v>140</v>
      </c>
      <c r="P11" s="10">
        <v>348</v>
      </c>
      <c r="Q11" s="10">
        <v>40</v>
      </c>
      <c r="R11" s="10">
        <v>975</v>
      </c>
      <c r="S11" s="10">
        <v>2</v>
      </c>
      <c r="T11" s="10"/>
      <c r="U11" s="10">
        <v>461</v>
      </c>
      <c r="V11" s="10">
        <v>4829</v>
      </c>
      <c r="W11" s="10"/>
      <c r="X11" s="10">
        <v>2000</v>
      </c>
      <c r="Y11" s="10">
        <v>39</v>
      </c>
      <c r="Z11" s="10">
        <v>342</v>
      </c>
      <c r="AA11" s="10">
        <v>107</v>
      </c>
      <c r="AB11" s="10">
        <v>190</v>
      </c>
      <c r="AC11" s="10"/>
      <c r="AD11" s="10">
        <f t="shared" si="1"/>
        <v>14196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x14ac:dyDescent="0.25">
      <c r="A12" s="10">
        <v>2008</v>
      </c>
      <c r="B12" s="10" t="s">
        <v>1</v>
      </c>
      <c r="C12" s="10"/>
      <c r="D12" s="10"/>
      <c r="E12" s="10">
        <v>141</v>
      </c>
      <c r="F12" s="10">
        <v>26</v>
      </c>
      <c r="G12" s="10">
        <v>624</v>
      </c>
      <c r="H12" s="10">
        <v>22</v>
      </c>
      <c r="I12" s="10">
        <v>10</v>
      </c>
      <c r="J12" s="10">
        <v>93</v>
      </c>
      <c r="K12" s="10">
        <v>400</v>
      </c>
      <c r="L12" s="10">
        <v>13</v>
      </c>
      <c r="M12" s="10"/>
      <c r="N12" s="10">
        <v>3</v>
      </c>
      <c r="O12" s="10">
        <v>22</v>
      </c>
      <c r="P12" s="10">
        <v>68</v>
      </c>
      <c r="Q12" s="10">
        <v>22</v>
      </c>
      <c r="R12" s="10">
        <v>205</v>
      </c>
      <c r="S12" s="10">
        <v>1</v>
      </c>
      <c r="T12" s="10"/>
      <c r="U12" s="10">
        <v>28</v>
      </c>
      <c r="V12" s="10">
        <v>617</v>
      </c>
      <c r="W12" s="10"/>
      <c r="X12" s="10">
        <v>448</v>
      </c>
      <c r="Y12" s="10">
        <v>11</v>
      </c>
      <c r="Z12" s="10">
        <v>81</v>
      </c>
      <c r="AA12" s="10">
        <v>44</v>
      </c>
      <c r="AB12" s="10">
        <v>40</v>
      </c>
      <c r="AC12" s="10"/>
      <c r="AD12" s="10">
        <f t="shared" si="1"/>
        <v>2919</v>
      </c>
    </row>
    <row r="13" spans="1:46" x14ac:dyDescent="0.25">
      <c r="A13" s="10">
        <v>2009</v>
      </c>
      <c r="B13" s="10" t="s">
        <v>0</v>
      </c>
      <c r="C13" s="10">
        <v>508</v>
      </c>
      <c r="D13" s="10"/>
      <c r="E13" s="10">
        <v>439</v>
      </c>
      <c r="F13" s="10">
        <v>96</v>
      </c>
      <c r="G13" s="10">
        <v>2433</v>
      </c>
      <c r="H13" s="10">
        <v>46</v>
      </c>
      <c r="I13" s="10">
        <v>116</v>
      </c>
      <c r="J13" s="10">
        <v>489</v>
      </c>
      <c r="K13" s="10">
        <v>1240</v>
      </c>
      <c r="L13" s="10">
        <v>33</v>
      </c>
      <c r="M13" s="10"/>
      <c r="N13" s="10">
        <v>17</v>
      </c>
      <c r="O13" s="10">
        <v>171</v>
      </c>
      <c r="P13" s="10">
        <v>354</v>
      </c>
      <c r="Q13" s="10">
        <v>46</v>
      </c>
      <c r="R13" s="10">
        <v>1038</v>
      </c>
      <c r="S13" s="10">
        <v>7</v>
      </c>
      <c r="T13" s="10">
        <v>530</v>
      </c>
      <c r="U13" s="10">
        <v>292</v>
      </c>
      <c r="V13" s="10">
        <v>4844</v>
      </c>
      <c r="W13" s="10">
        <v>104</v>
      </c>
      <c r="X13" s="10">
        <v>1900</v>
      </c>
      <c r="Y13" s="10">
        <v>27</v>
      </c>
      <c r="Z13" s="10">
        <v>485</v>
      </c>
      <c r="AA13" s="10">
        <v>129</v>
      </c>
      <c r="AB13" s="10">
        <v>263</v>
      </c>
      <c r="AC13" s="10">
        <v>220</v>
      </c>
      <c r="AD13" s="10">
        <f t="shared" si="1"/>
        <v>15827</v>
      </c>
    </row>
    <row r="14" spans="1:46" x14ac:dyDescent="0.25">
      <c r="A14" s="10">
        <v>2009</v>
      </c>
      <c r="B14" s="10" t="s">
        <v>1</v>
      </c>
      <c r="C14" s="10">
        <v>73</v>
      </c>
      <c r="D14" s="10"/>
      <c r="E14" s="10">
        <v>67</v>
      </c>
      <c r="F14" s="10">
        <v>51</v>
      </c>
      <c r="G14" s="10">
        <v>777</v>
      </c>
      <c r="H14" s="10">
        <v>21</v>
      </c>
      <c r="I14" s="10">
        <v>19</v>
      </c>
      <c r="J14" s="10">
        <v>99</v>
      </c>
      <c r="K14" s="10">
        <v>420</v>
      </c>
      <c r="L14" s="10">
        <v>16</v>
      </c>
      <c r="M14" s="10"/>
      <c r="N14" s="10">
        <v>3</v>
      </c>
      <c r="O14" s="10">
        <v>40</v>
      </c>
      <c r="P14" s="10">
        <v>84</v>
      </c>
      <c r="Q14" s="10">
        <v>26</v>
      </c>
      <c r="R14" s="10">
        <v>149</v>
      </c>
      <c r="S14" s="10">
        <v>2</v>
      </c>
      <c r="T14" s="10">
        <v>0</v>
      </c>
      <c r="U14" s="10">
        <v>37</v>
      </c>
      <c r="V14" s="10">
        <v>1367</v>
      </c>
      <c r="W14" s="10">
        <v>63</v>
      </c>
      <c r="X14" s="10">
        <v>877</v>
      </c>
      <c r="Y14" s="10">
        <v>6</v>
      </c>
      <c r="Z14" s="10">
        <v>79</v>
      </c>
      <c r="AA14" s="10">
        <v>47</v>
      </c>
      <c r="AB14" s="10">
        <v>28</v>
      </c>
      <c r="AC14" s="10">
        <v>80</v>
      </c>
      <c r="AD14" s="10">
        <f t="shared" si="1"/>
        <v>4431</v>
      </c>
    </row>
    <row r="15" spans="1:46" x14ac:dyDescent="0.25">
      <c r="A15" s="13">
        <v>2010</v>
      </c>
      <c r="B15" s="13" t="s">
        <v>0</v>
      </c>
      <c r="C15" s="13">
        <v>553</v>
      </c>
      <c r="D15" s="13">
        <v>280</v>
      </c>
      <c r="E15" s="13">
        <v>552</v>
      </c>
      <c r="F15" s="13">
        <v>85</v>
      </c>
      <c r="G15" s="13">
        <v>2096</v>
      </c>
      <c r="H15" s="13">
        <v>74</v>
      </c>
      <c r="I15" s="13">
        <v>132</v>
      </c>
      <c r="J15" s="13">
        <v>566</v>
      </c>
      <c r="K15" s="13">
        <v>1130</v>
      </c>
      <c r="L15" s="13"/>
      <c r="M15" s="13"/>
      <c r="N15" s="13">
        <v>29</v>
      </c>
      <c r="O15" s="13">
        <v>158</v>
      </c>
      <c r="P15" s="13">
        <v>402</v>
      </c>
      <c r="Q15" s="13">
        <v>32</v>
      </c>
      <c r="R15" s="13">
        <v>1015</v>
      </c>
      <c r="S15" s="13"/>
      <c r="T15" s="13"/>
      <c r="U15" s="13"/>
      <c r="V15" s="13">
        <v>3753</v>
      </c>
      <c r="W15" s="13">
        <v>84</v>
      </c>
      <c r="X15" s="13">
        <v>2000</v>
      </c>
      <c r="Y15" s="13">
        <v>30</v>
      </c>
      <c r="Z15" s="13">
        <v>361</v>
      </c>
      <c r="AA15" s="13">
        <v>116</v>
      </c>
      <c r="AB15" s="13">
        <v>169</v>
      </c>
      <c r="AC15" s="13"/>
      <c r="AD15" s="13">
        <f t="shared" si="1"/>
        <v>13617</v>
      </c>
    </row>
    <row r="16" spans="1:46" x14ac:dyDescent="0.25">
      <c r="A16" s="13">
        <v>2010</v>
      </c>
      <c r="B16" s="13" t="s">
        <v>1</v>
      </c>
      <c r="C16" s="13">
        <v>57</v>
      </c>
      <c r="D16" s="13">
        <v>120</v>
      </c>
      <c r="E16" s="13">
        <v>97</v>
      </c>
      <c r="F16" s="13">
        <v>42</v>
      </c>
      <c r="G16" s="13">
        <v>835</v>
      </c>
      <c r="H16" s="13">
        <v>29</v>
      </c>
      <c r="I16" s="13">
        <v>33</v>
      </c>
      <c r="J16" s="13">
        <v>97</v>
      </c>
      <c r="K16" s="13">
        <v>424</v>
      </c>
      <c r="L16" s="13"/>
      <c r="M16" s="13"/>
      <c r="N16" s="13">
        <v>4</v>
      </c>
      <c r="O16" s="13">
        <v>48</v>
      </c>
      <c r="P16" s="13">
        <v>79</v>
      </c>
      <c r="Q16" s="13">
        <v>14</v>
      </c>
      <c r="R16" s="13">
        <v>231</v>
      </c>
      <c r="S16" s="13">
        <v>1</v>
      </c>
      <c r="T16" s="13"/>
      <c r="U16" s="13"/>
      <c r="V16" s="13">
        <v>929</v>
      </c>
      <c r="W16" s="13"/>
      <c r="X16" s="13">
        <v>855</v>
      </c>
      <c r="Y16" s="13">
        <v>4</v>
      </c>
      <c r="Z16" s="13">
        <v>164</v>
      </c>
      <c r="AA16" s="13">
        <v>49</v>
      </c>
      <c r="AB16" s="13">
        <v>65</v>
      </c>
      <c r="AC16" s="13"/>
      <c r="AD16" s="13">
        <f t="shared" si="1"/>
        <v>4177</v>
      </c>
    </row>
    <row r="17" spans="1:41" x14ac:dyDescent="0.25">
      <c r="A17" s="13">
        <v>2011</v>
      </c>
      <c r="B17" s="13" t="s">
        <v>0</v>
      </c>
      <c r="C17" s="13"/>
      <c r="D17" s="13"/>
      <c r="E17" s="13">
        <v>518</v>
      </c>
      <c r="F17" s="13"/>
      <c r="G17" s="13">
        <v>2138</v>
      </c>
      <c r="H17" s="13">
        <v>67</v>
      </c>
      <c r="I17" s="13"/>
      <c r="J17" s="13"/>
      <c r="K17" s="13"/>
      <c r="L17" s="13">
        <v>71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>
        <v>350</v>
      </c>
      <c r="AA17" s="13"/>
      <c r="AB17" s="13"/>
      <c r="AC17" s="13"/>
      <c r="AD17" s="13">
        <f t="shared" si="1"/>
        <v>3144</v>
      </c>
    </row>
    <row r="18" spans="1:41" x14ac:dyDescent="0.25">
      <c r="A18" s="13">
        <v>2011</v>
      </c>
      <c r="B18" s="13" t="s">
        <v>1</v>
      </c>
      <c r="C18" s="13"/>
      <c r="D18" s="13"/>
      <c r="E18" s="13">
        <v>238</v>
      </c>
      <c r="F18" s="13"/>
      <c r="G18" s="13">
        <v>855</v>
      </c>
      <c r="H18" s="13">
        <v>31</v>
      </c>
      <c r="I18" s="13"/>
      <c r="J18" s="13"/>
      <c r="K18" s="13"/>
      <c r="L18" s="13">
        <v>19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>
        <v>105</v>
      </c>
      <c r="AA18" s="13"/>
      <c r="AB18" s="13"/>
      <c r="AC18" s="13"/>
      <c r="AD18" s="13">
        <f t="shared" si="1"/>
        <v>1248</v>
      </c>
    </row>
    <row r="20" spans="1:41" x14ac:dyDescent="0.25">
      <c r="A20" s="9" t="s">
        <v>123</v>
      </c>
      <c r="C20">
        <f>C5+C7+C9+C11+C13</f>
        <v>508</v>
      </c>
      <c r="D20">
        <f t="shared" ref="D20:AD20" si="6">D5+D7+D9+D11+D13</f>
        <v>0</v>
      </c>
      <c r="E20">
        <f t="shared" si="6"/>
        <v>1540</v>
      </c>
      <c r="F20">
        <f t="shared" si="6"/>
        <v>264</v>
      </c>
      <c r="G20">
        <f t="shared" si="6"/>
        <v>6367</v>
      </c>
      <c r="H20">
        <f t="shared" si="6"/>
        <v>203</v>
      </c>
      <c r="I20">
        <f t="shared" si="6"/>
        <v>409</v>
      </c>
      <c r="J20">
        <f t="shared" si="6"/>
        <v>2669</v>
      </c>
      <c r="K20">
        <f t="shared" si="6"/>
        <v>6918</v>
      </c>
      <c r="L20">
        <f t="shared" si="6"/>
        <v>180</v>
      </c>
      <c r="M20">
        <f t="shared" si="6"/>
        <v>121</v>
      </c>
      <c r="N20">
        <f t="shared" si="6"/>
        <v>117</v>
      </c>
      <c r="O20">
        <f t="shared" si="6"/>
        <v>517</v>
      </c>
      <c r="P20">
        <f t="shared" si="6"/>
        <v>2056</v>
      </c>
      <c r="Q20">
        <f t="shared" si="6"/>
        <v>207</v>
      </c>
      <c r="R20">
        <f t="shared" si="6"/>
        <v>2543</v>
      </c>
      <c r="S20">
        <f t="shared" si="6"/>
        <v>17</v>
      </c>
      <c r="T20" s="8">
        <f>T5+T7+T9+407.75+T13</f>
        <v>2038.75</v>
      </c>
      <c r="U20">
        <f t="shared" si="6"/>
        <v>2614</v>
      </c>
      <c r="V20">
        <f t="shared" si="6"/>
        <v>17015</v>
      </c>
      <c r="W20">
        <f t="shared" si="6"/>
        <v>523</v>
      </c>
      <c r="X20">
        <f t="shared" si="6"/>
        <v>4756</v>
      </c>
      <c r="Y20">
        <f t="shared" si="6"/>
        <v>268</v>
      </c>
      <c r="Z20">
        <f t="shared" si="6"/>
        <v>1202</v>
      </c>
      <c r="AA20">
        <f t="shared" si="6"/>
        <v>475</v>
      </c>
      <c r="AB20">
        <f t="shared" si="6"/>
        <v>904</v>
      </c>
      <c r="AC20" s="8">
        <f>AC5+AC7+AC9+166.25+AC13</f>
        <v>831.25</v>
      </c>
      <c r="AD20">
        <f t="shared" si="6"/>
        <v>54689</v>
      </c>
      <c r="AF20" s="1"/>
    </row>
    <row r="21" spans="1:41" x14ac:dyDescent="0.25">
      <c r="A21" t="s">
        <v>124</v>
      </c>
      <c r="C21" s="1">
        <f>C20/$AD$20</f>
        <v>9.2888880762127674E-3</v>
      </c>
      <c r="D21" s="1">
        <f t="shared" ref="D21:AD21" si="7">D20/$AD$20</f>
        <v>0</v>
      </c>
      <c r="E21" s="1">
        <f t="shared" si="7"/>
        <v>2.8159227632613505E-2</v>
      </c>
      <c r="F21" s="1">
        <f t="shared" si="7"/>
        <v>4.8272961655908865E-3</v>
      </c>
      <c r="G21" s="1">
        <f t="shared" si="7"/>
        <v>0.11642194956938325</v>
      </c>
      <c r="H21" s="1">
        <f t="shared" si="7"/>
        <v>3.7118981879354167E-3</v>
      </c>
      <c r="I21" s="1">
        <f t="shared" si="7"/>
        <v>7.4786520141161845E-3</v>
      </c>
      <c r="J21" s="1">
        <f t="shared" si="7"/>
        <v>4.8803232825613926E-2</v>
      </c>
      <c r="K21" s="1">
        <f t="shared" si="7"/>
        <v>0.12649710179377938</v>
      </c>
      <c r="L21" s="1">
        <f t="shared" si="7"/>
        <v>3.2913382947210592E-3</v>
      </c>
      <c r="M21" s="1">
        <f t="shared" si="7"/>
        <v>2.2125107425624898E-3</v>
      </c>
      <c r="N21" s="1">
        <f t="shared" si="7"/>
        <v>2.1393698915686886E-3</v>
      </c>
      <c r="O21" s="1">
        <f t="shared" si="7"/>
        <v>9.4534549909488196E-3</v>
      </c>
      <c r="P21" s="1">
        <f t="shared" si="7"/>
        <v>3.7594397410813878E-2</v>
      </c>
      <c r="Q21" s="1">
        <f t="shared" si="7"/>
        <v>3.7850390389292179E-3</v>
      </c>
      <c r="R21" s="1">
        <f t="shared" si="7"/>
        <v>4.6499296019309182E-2</v>
      </c>
      <c r="S21" s="1">
        <f t="shared" si="7"/>
        <v>3.1084861672365556E-4</v>
      </c>
      <c r="T21" s="1">
        <f t="shared" si="7"/>
        <v>3.7278977490903108E-2</v>
      </c>
      <c r="U21" s="1">
        <f t="shared" si="7"/>
        <v>4.7797546124449156E-2</v>
      </c>
      <c r="V21" s="1">
        <f t="shared" si="7"/>
        <v>0.31112289491488232</v>
      </c>
      <c r="W21" s="1">
        <f t="shared" si="7"/>
        <v>9.5631662674395216E-3</v>
      </c>
      <c r="X21" s="1">
        <f t="shared" si="7"/>
        <v>8.6964471831629767E-2</v>
      </c>
      <c r="Y21" s="1">
        <f t="shared" si="7"/>
        <v>4.9004370165846882E-3</v>
      </c>
      <c r="Z21" s="1">
        <f t="shared" si="7"/>
        <v>2.1978825723637293E-2</v>
      </c>
      <c r="AA21" s="1">
        <f t="shared" si="7"/>
        <v>8.6854760555139052E-3</v>
      </c>
      <c r="AB21" s="1">
        <f t="shared" si="7"/>
        <v>1.6529832324599095E-2</v>
      </c>
      <c r="AC21" s="1">
        <f t="shared" si="7"/>
        <v>1.5199583097149335E-2</v>
      </c>
      <c r="AD21" s="1">
        <f t="shared" si="7"/>
        <v>1</v>
      </c>
    </row>
    <row r="23" spans="1:41" x14ac:dyDescent="0.25">
      <c r="A23" t="s">
        <v>34</v>
      </c>
      <c r="C23">
        <f>Population!D6/1000000</f>
        <v>11.094849999999999</v>
      </c>
      <c r="D23">
        <f>Population!E6/1000000</f>
        <v>7.3272240000000002</v>
      </c>
      <c r="E23">
        <f>Population!F6/1000000</f>
        <v>10.505445</v>
      </c>
      <c r="F23">
        <f>Population!G6/1000000</f>
        <v>5.5805160000000003</v>
      </c>
      <c r="G23">
        <f>Population!H6/1000000</f>
        <v>81.843743000000003</v>
      </c>
      <c r="H23">
        <f>Population!I6/1000000</f>
        <v>1.3396619999999999</v>
      </c>
      <c r="I23">
        <f>Population!J6/1000000</f>
        <v>11.290067000000001</v>
      </c>
      <c r="J23">
        <f>Population!K6/1000000</f>
        <v>46.196275999999997</v>
      </c>
      <c r="K23">
        <f>Population!L6/1000000</f>
        <v>65.327724000000003</v>
      </c>
      <c r="L23">
        <f>Population!M6/1000000</f>
        <v>4.5827689999999999</v>
      </c>
      <c r="M23">
        <f>Population!N6/1000000</f>
        <v>60.820695999999998</v>
      </c>
      <c r="N23">
        <f>Population!O6/1000000</f>
        <v>0.86201099999999997</v>
      </c>
      <c r="O23">
        <f>Population!P6/1000000</f>
        <v>2.041763</v>
      </c>
      <c r="P23">
        <f>Population!Q6/1000000</f>
        <v>3.0077579999999999</v>
      </c>
      <c r="Q23">
        <f>Population!R6/1000000</f>
        <v>0.52485300000000001</v>
      </c>
      <c r="R23">
        <f>Population!S6/1000000</f>
        <v>9.9577310000000008</v>
      </c>
      <c r="S23">
        <f>Population!T6/1000000</f>
        <v>0.41752</v>
      </c>
      <c r="T23">
        <f>Population!U6/1000000</f>
        <v>16.730347999999999</v>
      </c>
      <c r="U23">
        <f>Population!V6/1000000</f>
        <v>8.4430180000000004</v>
      </c>
      <c r="V23">
        <f>Population!W6/1000000</f>
        <v>38.538446999999998</v>
      </c>
      <c r="W23">
        <f>Population!X6/1000000</f>
        <v>10.541840000000001</v>
      </c>
      <c r="X23">
        <f>Population!Y6/1000000</f>
        <v>21.355848999999999</v>
      </c>
      <c r="Y23">
        <f>Population!Z6/1000000</f>
        <v>2.0554960000000002</v>
      </c>
      <c r="Z23">
        <f>Population!AA6/1000000</f>
        <v>5.4043219999999996</v>
      </c>
      <c r="AA23">
        <f>Population!AB6/1000000</f>
        <v>5.4012669999999998</v>
      </c>
      <c r="AB23">
        <f>Population!AC6/1000000</f>
        <v>9.4828550000000007</v>
      </c>
      <c r="AC23">
        <f>Population!AD6/1000000</f>
        <v>62.989550999999999</v>
      </c>
      <c r="AD23">
        <f t="shared" si="1"/>
        <v>503.66360100000003</v>
      </c>
      <c r="AO23">
        <f>V23/AD23</f>
        <v>7.6516244023756633E-2</v>
      </c>
    </row>
    <row r="24" spans="1:41" x14ac:dyDescent="0.25">
      <c r="C24" t="str">
        <f>Population!D5</f>
        <v>Belgium</v>
      </c>
      <c r="D24" t="str">
        <f>Population!E5</f>
        <v>Bulgaria</v>
      </c>
      <c r="E24" t="str">
        <f>Population!F5</f>
        <v>Czech Republic</v>
      </c>
      <c r="F24" t="str">
        <f>Population!G5</f>
        <v>Denmark</v>
      </c>
      <c r="G24" t="str">
        <f>Population!H5</f>
        <v>Germany</v>
      </c>
      <c r="H24" t="str">
        <f>Population!I5</f>
        <v>Estonia</v>
      </c>
      <c r="I24" t="str">
        <f>Population!J5</f>
        <v>Greece</v>
      </c>
      <c r="J24" t="str">
        <f>Population!K5</f>
        <v>Spain</v>
      </c>
      <c r="K24" t="str">
        <f>Population!L5</f>
        <v>France</v>
      </c>
      <c r="L24" t="str">
        <f>Population!M5</f>
        <v>Ireland</v>
      </c>
      <c r="M24" t="str">
        <f>Population!N5</f>
        <v>Italy</v>
      </c>
      <c r="N24" t="str">
        <f>Population!O5</f>
        <v>Cyprus</v>
      </c>
      <c r="O24" t="str">
        <f>Population!P5</f>
        <v>Latvia</v>
      </c>
      <c r="P24" t="str">
        <f>Population!Q5</f>
        <v>Lithuania</v>
      </c>
      <c r="Q24" t="str">
        <f>Population!R5</f>
        <v>Luxembourg</v>
      </c>
      <c r="R24" t="str">
        <f>Population!S5</f>
        <v>Hungary</v>
      </c>
      <c r="S24" t="str">
        <f>Population!T5</f>
        <v>Malta</v>
      </c>
      <c r="T24" t="str">
        <f>Population!U5</f>
        <v>Netherlands</v>
      </c>
      <c r="U24" t="str">
        <f>Population!V5</f>
        <v>Austria</v>
      </c>
      <c r="V24" t="str">
        <f>Population!W5</f>
        <v>Poland</v>
      </c>
      <c r="W24" t="str">
        <f>Population!X5</f>
        <v>Portugal</v>
      </c>
      <c r="X24" t="str">
        <f>Population!Y5</f>
        <v>Romania</v>
      </c>
      <c r="Y24" t="str">
        <f>Population!Z5</f>
        <v>Slovenia</v>
      </c>
      <c r="Z24" t="str">
        <f>Population!AA5</f>
        <v>Slovakia</v>
      </c>
      <c r="AA24" t="str">
        <f>Population!AB5</f>
        <v>Finland</v>
      </c>
      <c r="AB24" t="str">
        <f>Population!AC5</f>
        <v>Sweden</v>
      </c>
      <c r="AC24" t="str">
        <f>Population!AD5</f>
        <v>United Kingdom</v>
      </c>
    </row>
    <row r="26" spans="1:41" x14ac:dyDescent="0.25">
      <c r="C26" s="18">
        <f>C20/C23</f>
        <v>45.787009288093131</v>
      </c>
      <c r="D26" s="18">
        <f t="shared" ref="D26:AC26" si="8">D20/D23</f>
        <v>0</v>
      </c>
      <c r="E26" s="5">
        <f t="shared" si="8"/>
        <v>146.59064894442835</v>
      </c>
      <c r="F26" s="5">
        <f t="shared" si="8"/>
        <v>47.307453289265723</v>
      </c>
      <c r="G26" s="18">
        <f t="shared" si="8"/>
        <v>77.794584736917514</v>
      </c>
      <c r="H26" s="5">
        <f t="shared" si="8"/>
        <v>151.53075925121414</v>
      </c>
      <c r="I26" s="5">
        <f t="shared" si="8"/>
        <v>36.226534350947603</v>
      </c>
      <c r="J26" s="5">
        <f t="shared" si="8"/>
        <v>57.775219803431774</v>
      </c>
      <c r="K26" s="5">
        <f t="shared" si="8"/>
        <v>105.89684710277064</v>
      </c>
      <c r="L26" s="5">
        <f t="shared" si="8"/>
        <v>39.277563411989561</v>
      </c>
      <c r="M26" s="18">
        <f t="shared" si="8"/>
        <v>1.9894543791475192</v>
      </c>
      <c r="N26" s="5">
        <f t="shared" si="8"/>
        <v>135.72912642646091</v>
      </c>
      <c r="O26" s="5">
        <f t="shared" si="8"/>
        <v>253.21254229800422</v>
      </c>
      <c r="P26" s="5">
        <f t="shared" si="8"/>
        <v>683.56563260741063</v>
      </c>
      <c r="Q26" s="5">
        <f t="shared" si="8"/>
        <v>394.39614520637207</v>
      </c>
      <c r="R26" s="5">
        <f t="shared" si="8"/>
        <v>255.379463454074</v>
      </c>
      <c r="S26" s="5">
        <f t="shared" si="8"/>
        <v>40.716612377850161</v>
      </c>
      <c r="T26" s="5">
        <f t="shared" si="8"/>
        <v>121.85938989434052</v>
      </c>
      <c r="U26" s="5">
        <f t="shared" si="8"/>
        <v>309.60493036968535</v>
      </c>
      <c r="V26" s="5">
        <f t="shared" si="8"/>
        <v>441.50715258453465</v>
      </c>
      <c r="W26" s="5">
        <f t="shared" si="8"/>
        <v>49.611832469474017</v>
      </c>
      <c r="X26" s="18">
        <f t="shared" si="8"/>
        <v>222.70245495742174</v>
      </c>
      <c r="Y26" s="5">
        <f t="shared" si="8"/>
        <v>130.38215593705849</v>
      </c>
      <c r="Z26" s="5">
        <f t="shared" si="8"/>
        <v>222.4145785539796</v>
      </c>
      <c r="AA26" s="5">
        <f t="shared" si="8"/>
        <v>87.942329086860553</v>
      </c>
      <c r="AB26" s="5">
        <f t="shared" si="8"/>
        <v>95.329940192062409</v>
      </c>
      <c r="AC26" s="5">
        <f t="shared" si="8"/>
        <v>13.196633200322385</v>
      </c>
    </row>
    <row r="27" spans="1:41" s="9" customFormat="1" x14ac:dyDescent="0.25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41" s="9" customFormat="1" x14ac:dyDescent="0.25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41" x14ac:dyDescent="0.25">
      <c r="A29" t="s">
        <v>74</v>
      </c>
    </row>
    <row r="30" spans="1:41" x14ac:dyDescent="0.25">
      <c r="B30" t="s">
        <v>75</v>
      </c>
      <c r="R30" s="10"/>
    </row>
    <row r="31" spans="1:41" x14ac:dyDescent="0.25">
      <c r="C31" t="s">
        <v>76</v>
      </c>
      <c r="R31" s="10"/>
      <c r="S31" t="s">
        <v>112</v>
      </c>
    </row>
    <row r="32" spans="1:41" x14ac:dyDescent="0.25">
      <c r="R32" s="10"/>
    </row>
    <row r="33" spans="2:22" x14ac:dyDescent="0.25">
      <c r="B33" t="s">
        <v>77</v>
      </c>
      <c r="R33" s="13"/>
      <c r="V33" s="4"/>
    </row>
    <row r="34" spans="2:22" x14ac:dyDescent="0.25">
      <c r="C34" s="16" t="s">
        <v>78</v>
      </c>
      <c r="R34" s="13"/>
    </row>
    <row r="35" spans="2:22" x14ac:dyDescent="0.25">
      <c r="C35" t="s">
        <v>93</v>
      </c>
      <c r="R35" s="13"/>
    </row>
    <row r="36" spans="2:22" x14ac:dyDescent="0.25">
      <c r="B36" t="s">
        <v>79</v>
      </c>
      <c r="R36" s="13"/>
      <c r="S36" t="s">
        <v>113</v>
      </c>
    </row>
    <row r="37" spans="2:22" x14ac:dyDescent="0.25">
      <c r="C37" t="s">
        <v>80</v>
      </c>
      <c r="R37" s="13"/>
    </row>
    <row r="38" spans="2:22" x14ac:dyDescent="0.25">
      <c r="R38" s="13"/>
    </row>
    <row r="39" spans="2:22" x14ac:dyDescent="0.25">
      <c r="R39" s="13"/>
    </row>
    <row r="40" spans="2:22" x14ac:dyDescent="0.25">
      <c r="B40" t="s">
        <v>81</v>
      </c>
    </row>
    <row r="41" spans="2:22" x14ac:dyDescent="0.25">
      <c r="C41" t="s">
        <v>82</v>
      </c>
      <c r="J41" t="s">
        <v>84</v>
      </c>
    </row>
    <row r="43" spans="2:22" ht="15.75" x14ac:dyDescent="0.25">
      <c r="C43" t="s">
        <v>83</v>
      </c>
      <c r="L43" s="6" t="s">
        <v>85</v>
      </c>
    </row>
    <row r="44" spans="2:22" ht="15.75" x14ac:dyDescent="0.25">
      <c r="L44" s="6" t="s">
        <v>86</v>
      </c>
    </row>
    <row r="45" spans="2:22" ht="15.75" x14ac:dyDescent="0.25">
      <c r="L45" s="6" t="s">
        <v>87</v>
      </c>
    </row>
    <row r="46" spans="2:22" ht="15.75" x14ac:dyDescent="0.25">
      <c r="L46" s="6" t="s">
        <v>88</v>
      </c>
    </row>
    <row r="47" spans="2:22" ht="15.75" x14ac:dyDescent="0.25">
      <c r="L47" s="6" t="s">
        <v>89</v>
      </c>
    </row>
    <row r="48" spans="2:22" ht="15.75" x14ac:dyDescent="0.25">
      <c r="L48" s="6" t="s">
        <v>90</v>
      </c>
    </row>
    <row r="49" spans="3:12" ht="15.75" x14ac:dyDescent="0.25">
      <c r="L49" s="6" t="s">
        <v>91</v>
      </c>
    </row>
    <row r="50" spans="3:12" ht="15.75" x14ac:dyDescent="0.25">
      <c r="L50" s="6" t="s">
        <v>92</v>
      </c>
    </row>
    <row r="52" spans="3:12" ht="15.75" x14ac:dyDescent="0.25">
      <c r="C52" t="s">
        <v>94</v>
      </c>
      <c r="L52" s="6" t="s">
        <v>95</v>
      </c>
    </row>
    <row r="53" spans="3:12" ht="15.75" x14ac:dyDescent="0.25">
      <c r="L53" s="6" t="s">
        <v>96</v>
      </c>
    </row>
    <row r="54" spans="3:12" ht="15.75" x14ac:dyDescent="0.25">
      <c r="L54" s="6" t="s">
        <v>97</v>
      </c>
    </row>
    <row r="56" spans="3:12" ht="15.75" x14ac:dyDescent="0.25">
      <c r="C56" t="s">
        <v>98</v>
      </c>
      <c r="L56" s="6" t="s">
        <v>99</v>
      </c>
    </row>
    <row r="57" spans="3:12" ht="15.75" x14ac:dyDescent="0.25">
      <c r="L57" s="6" t="s">
        <v>100</v>
      </c>
    </row>
    <row r="58" spans="3:12" ht="15.75" x14ac:dyDescent="0.25">
      <c r="L58" s="6" t="s">
        <v>101</v>
      </c>
    </row>
    <row r="59" spans="3:12" ht="15.75" x14ac:dyDescent="0.25">
      <c r="L59" s="6" t="s">
        <v>102</v>
      </c>
    </row>
    <row r="60" spans="3:12" ht="15.75" x14ac:dyDescent="0.25">
      <c r="L60" s="6" t="s">
        <v>103</v>
      </c>
    </row>
    <row r="61" spans="3:12" ht="15.75" x14ac:dyDescent="0.25">
      <c r="L61" s="6" t="s">
        <v>104</v>
      </c>
    </row>
    <row r="62" spans="3:12" ht="15.75" x14ac:dyDescent="0.25">
      <c r="L62" s="6" t="s">
        <v>105</v>
      </c>
    </row>
    <row r="64" spans="3:12" x14ac:dyDescent="0.25">
      <c r="C64" s="7" t="s">
        <v>106</v>
      </c>
      <c r="L64" t="s">
        <v>107</v>
      </c>
    </row>
    <row r="65" spans="12:12" x14ac:dyDescent="0.25">
      <c r="L65" s="7" t="s">
        <v>108</v>
      </c>
    </row>
    <row r="66" spans="12:12" x14ac:dyDescent="0.25">
      <c r="L66" t="s">
        <v>109</v>
      </c>
    </row>
    <row r="67" spans="12:12" x14ac:dyDescent="0.25">
      <c r="L67" t="s">
        <v>110</v>
      </c>
    </row>
  </sheetData>
  <hyperlinks>
    <hyperlink ref="C34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opLeftCell="A17" workbookViewId="0">
      <selection activeCell="E42" sqref="E42"/>
    </sheetView>
  </sheetViews>
  <sheetFormatPr defaultRowHeight="15" x14ac:dyDescent="0.25"/>
  <cols>
    <col min="1" max="1" width="41.140625" bestFit="1" customWidth="1"/>
    <col min="2" max="2" width="16.85546875" bestFit="1" customWidth="1"/>
    <col min="4" max="4" width="13.28515625" bestFit="1" customWidth="1"/>
    <col min="5" max="5" width="12.140625" bestFit="1" customWidth="1"/>
    <col min="6" max="6" width="14.42578125" bestFit="1" customWidth="1"/>
    <col min="7" max="7" width="12.140625" bestFit="1" customWidth="1"/>
    <col min="8" max="8" width="13.28515625" bestFit="1" customWidth="1"/>
    <col min="9" max="9" width="12.140625" bestFit="1" customWidth="1"/>
    <col min="10" max="12" width="13.28515625" bestFit="1" customWidth="1"/>
    <col min="13" max="14" width="13.28515625" customWidth="1"/>
    <col min="15" max="15" width="10.7109375" bestFit="1" customWidth="1"/>
    <col min="16" max="17" width="12.140625" bestFit="1" customWidth="1"/>
  </cols>
  <sheetData>
    <row r="1" spans="1:38" x14ac:dyDescent="0.25">
      <c r="A1" t="s">
        <v>35</v>
      </c>
    </row>
    <row r="2" spans="1:38" x14ac:dyDescent="0.25">
      <c r="B2">
        <v>2012</v>
      </c>
    </row>
    <row r="3" spans="1:38" x14ac:dyDescent="0.25">
      <c r="A3" t="s">
        <v>36</v>
      </c>
      <c r="B3" s="4">
        <v>503663601</v>
      </c>
    </row>
    <row r="4" spans="1:38" x14ac:dyDescent="0.25">
      <c r="A4" t="s">
        <v>37</v>
      </c>
      <c r="B4" s="4">
        <v>332876462</v>
      </c>
      <c r="C4" s="1">
        <f>B4/$B$3</f>
        <v>0.66091030072272383</v>
      </c>
    </row>
    <row r="5" spans="1:38" x14ac:dyDescent="0.25">
      <c r="A5" t="s">
        <v>38</v>
      </c>
      <c r="B5" s="4">
        <v>331536800</v>
      </c>
      <c r="C5" s="1">
        <f t="shared" ref="C5:C32" si="0">B5/$B$3</f>
        <v>0.6582504658699766</v>
      </c>
      <c r="D5" t="s">
        <v>39</v>
      </c>
      <c r="E5" t="s">
        <v>40</v>
      </c>
      <c r="F5" t="s">
        <v>41</v>
      </c>
      <c r="G5" t="s">
        <v>42</v>
      </c>
      <c r="H5" t="s">
        <v>43</v>
      </c>
      <c r="I5" t="s">
        <v>44</v>
      </c>
      <c r="J5" t="s">
        <v>46</v>
      </c>
      <c r="K5" t="s">
        <v>47</v>
      </c>
      <c r="L5" t="s">
        <v>48</v>
      </c>
      <c r="M5" t="s">
        <v>45</v>
      </c>
      <c r="N5" t="s">
        <v>49</v>
      </c>
      <c r="O5" t="s">
        <v>50</v>
      </c>
      <c r="P5" t="s">
        <v>51</v>
      </c>
      <c r="Q5" t="s">
        <v>52</v>
      </c>
      <c r="R5" t="s">
        <v>53</v>
      </c>
      <c r="S5" t="s">
        <v>54</v>
      </c>
      <c r="T5" t="s">
        <v>55</v>
      </c>
      <c r="U5" t="s">
        <v>56</v>
      </c>
      <c r="V5" t="s">
        <v>57</v>
      </c>
      <c r="W5" t="s">
        <v>58</v>
      </c>
      <c r="X5" t="s">
        <v>59</v>
      </c>
      <c r="Y5" t="s">
        <v>60</v>
      </c>
      <c r="Z5" t="s">
        <v>61</v>
      </c>
      <c r="AA5" t="s">
        <v>62</v>
      </c>
      <c r="AB5" t="s">
        <v>63</v>
      </c>
      <c r="AC5" t="s">
        <v>64</v>
      </c>
      <c r="AD5" t="s">
        <v>65</v>
      </c>
      <c r="AE5" t="s">
        <v>66</v>
      </c>
      <c r="AF5" t="s">
        <v>67</v>
      </c>
      <c r="AG5" t="s">
        <v>68</v>
      </c>
      <c r="AH5" t="s">
        <v>69</v>
      </c>
      <c r="AI5" t="s">
        <v>70</v>
      </c>
      <c r="AJ5" t="s">
        <v>71</v>
      </c>
      <c r="AK5" t="s">
        <v>72</v>
      </c>
      <c r="AL5" t="s">
        <v>73</v>
      </c>
    </row>
    <row r="6" spans="1:38" x14ac:dyDescent="0.25">
      <c r="A6" t="s">
        <v>39</v>
      </c>
      <c r="B6" s="4">
        <v>11094850</v>
      </c>
      <c r="C6" s="1">
        <f t="shared" si="0"/>
        <v>2.2028294238399807E-2</v>
      </c>
      <c r="D6" s="4">
        <v>11094850</v>
      </c>
      <c r="E6" s="4">
        <v>7327224</v>
      </c>
      <c r="F6" s="4">
        <v>10505445</v>
      </c>
      <c r="G6" s="4">
        <v>5580516</v>
      </c>
      <c r="H6" s="4">
        <v>81843743</v>
      </c>
      <c r="I6" s="4">
        <v>1339662</v>
      </c>
      <c r="J6" s="4">
        <v>11290067</v>
      </c>
      <c r="K6" s="4">
        <v>46196276</v>
      </c>
      <c r="L6" s="4">
        <v>65327724</v>
      </c>
      <c r="M6" s="4">
        <v>4582769</v>
      </c>
      <c r="N6" s="4">
        <v>60820696</v>
      </c>
      <c r="O6" s="4">
        <v>862011</v>
      </c>
      <c r="P6" s="4">
        <v>2041763</v>
      </c>
      <c r="Q6" s="4">
        <v>3007758</v>
      </c>
      <c r="R6" s="4">
        <v>524853</v>
      </c>
      <c r="S6" s="4">
        <v>9957731</v>
      </c>
      <c r="T6" s="4">
        <v>417520</v>
      </c>
      <c r="U6" s="4">
        <v>16730348</v>
      </c>
      <c r="V6" s="4">
        <v>8443018</v>
      </c>
      <c r="W6" s="4">
        <v>38538447</v>
      </c>
      <c r="X6" s="4">
        <v>10541840</v>
      </c>
      <c r="Y6" s="4">
        <v>21355849</v>
      </c>
      <c r="Z6" s="4">
        <v>2055496</v>
      </c>
      <c r="AA6" s="4">
        <v>5404322</v>
      </c>
      <c r="AB6" s="4">
        <v>5401267</v>
      </c>
      <c r="AC6" s="4">
        <v>9482855</v>
      </c>
      <c r="AD6" s="4">
        <v>62989551</v>
      </c>
      <c r="AE6" s="4">
        <v>319575</v>
      </c>
      <c r="AF6" s="4">
        <v>36475</v>
      </c>
      <c r="AG6" s="4">
        <v>4985870</v>
      </c>
      <c r="AH6" s="4">
        <v>7954662</v>
      </c>
      <c r="AI6" s="4">
        <v>621240</v>
      </c>
      <c r="AJ6" s="4">
        <v>4398150</v>
      </c>
      <c r="AK6" s="4">
        <v>2059794</v>
      </c>
      <c r="AL6" s="4">
        <v>74724269</v>
      </c>
    </row>
    <row r="7" spans="1:38" x14ac:dyDescent="0.25">
      <c r="A7" t="s">
        <v>40</v>
      </c>
      <c r="B7" s="4">
        <v>7327224</v>
      </c>
      <c r="C7" s="1">
        <f t="shared" si="0"/>
        <v>1.4547852942821651E-2</v>
      </c>
    </row>
    <row r="8" spans="1:38" x14ac:dyDescent="0.25">
      <c r="A8" t="s">
        <v>41</v>
      </c>
      <c r="B8" s="4">
        <v>10505445</v>
      </c>
      <c r="C8" s="1">
        <f t="shared" si="0"/>
        <v>2.0858058789918393E-2</v>
      </c>
    </row>
    <row r="9" spans="1:38" x14ac:dyDescent="0.25">
      <c r="A9" t="s">
        <v>42</v>
      </c>
      <c r="B9" s="4">
        <v>5580516</v>
      </c>
      <c r="C9" s="1">
        <f t="shared" si="0"/>
        <v>1.1079847717643587E-2</v>
      </c>
    </row>
    <row r="10" spans="1:38" x14ac:dyDescent="0.25">
      <c r="A10" t="s">
        <v>43</v>
      </c>
      <c r="B10" s="4">
        <v>81843743</v>
      </c>
      <c r="C10" s="1">
        <f t="shared" si="0"/>
        <v>0.16249683883747637</v>
      </c>
      <c r="M10" s="4"/>
      <c r="N10" s="4"/>
    </row>
    <row r="11" spans="1:38" x14ac:dyDescent="0.25">
      <c r="A11" t="s">
        <v>44</v>
      </c>
      <c r="B11" s="4">
        <v>1339662</v>
      </c>
      <c r="C11" s="1">
        <f t="shared" si="0"/>
        <v>2.6598348527472806E-3</v>
      </c>
    </row>
    <row r="12" spans="1:38" x14ac:dyDescent="0.25">
      <c r="A12" t="s">
        <v>45</v>
      </c>
      <c r="B12" s="4">
        <v>4582769</v>
      </c>
      <c r="C12" s="1">
        <f t="shared" si="0"/>
        <v>9.0988687506921902E-3</v>
      </c>
    </row>
    <row r="13" spans="1:38" x14ac:dyDescent="0.25">
      <c r="A13" t="s">
        <v>46</v>
      </c>
      <c r="B13" s="4">
        <v>11290067</v>
      </c>
      <c r="C13" s="1">
        <f t="shared" si="0"/>
        <v>2.2415888258718937E-2</v>
      </c>
    </row>
    <row r="14" spans="1:38" x14ac:dyDescent="0.25">
      <c r="A14" t="s">
        <v>47</v>
      </c>
      <c r="B14" s="4">
        <v>46196276</v>
      </c>
      <c r="C14" s="1">
        <f t="shared" si="0"/>
        <v>9.1720497388096942E-2</v>
      </c>
    </row>
    <row r="15" spans="1:38" x14ac:dyDescent="0.25">
      <c r="A15" t="s">
        <v>48</v>
      </c>
      <c r="B15" s="4">
        <v>65327724</v>
      </c>
      <c r="C15" s="1">
        <f t="shared" si="0"/>
        <v>0.12970507273167037</v>
      </c>
    </row>
    <row r="16" spans="1:38" x14ac:dyDescent="0.25">
      <c r="A16" t="s">
        <v>49</v>
      </c>
      <c r="B16" s="4">
        <v>60820696</v>
      </c>
      <c r="C16" s="1">
        <f t="shared" si="0"/>
        <v>0.12075658411535679</v>
      </c>
    </row>
    <row r="17" spans="1:3" x14ac:dyDescent="0.25">
      <c r="A17" t="s">
        <v>50</v>
      </c>
      <c r="B17" s="4">
        <v>862011</v>
      </c>
      <c r="C17" s="1">
        <f t="shared" si="0"/>
        <v>1.7114816283895012E-3</v>
      </c>
    </row>
    <row r="18" spans="1:3" x14ac:dyDescent="0.25">
      <c r="A18" t="s">
        <v>51</v>
      </c>
      <c r="B18" s="4">
        <v>2041763</v>
      </c>
      <c r="C18" s="1">
        <f t="shared" si="0"/>
        <v>4.0538228213160077E-3</v>
      </c>
    </row>
    <row r="19" spans="1:3" x14ac:dyDescent="0.25">
      <c r="A19" t="s">
        <v>52</v>
      </c>
      <c r="B19" s="4">
        <v>3007758</v>
      </c>
      <c r="C19" s="2">
        <f t="shared" si="0"/>
        <v>5.9717597103071179E-3</v>
      </c>
    </row>
    <row r="20" spans="1:3" x14ac:dyDescent="0.25">
      <c r="A20" t="s">
        <v>53</v>
      </c>
      <c r="B20" s="4">
        <v>524853</v>
      </c>
      <c r="C20" s="1">
        <f t="shared" si="0"/>
        <v>1.0420705386649531E-3</v>
      </c>
    </row>
    <row r="21" spans="1:3" x14ac:dyDescent="0.25">
      <c r="A21" t="s">
        <v>54</v>
      </c>
      <c r="B21" s="4">
        <v>9957731</v>
      </c>
      <c r="C21" s="1">
        <f t="shared" si="0"/>
        <v>1.9770598828720998E-2</v>
      </c>
    </row>
    <row r="22" spans="1:3" x14ac:dyDescent="0.25">
      <c r="A22" t="s">
        <v>55</v>
      </c>
      <c r="B22" s="4">
        <v>417520</v>
      </c>
      <c r="C22" s="1">
        <f t="shared" si="0"/>
        <v>8.2896599867656503E-4</v>
      </c>
    </row>
    <row r="23" spans="1:3" x14ac:dyDescent="0.25">
      <c r="A23" t="s">
        <v>56</v>
      </c>
      <c r="B23" s="4">
        <v>16730348</v>
      </c>
      <c r="C23" s="1">
        <f t="shared" si="0"/>
        <v>3.3217306088394502E-2</v>
      </c>
    </row>
    <row r="24" spans="1:3" x14ac:dyDescent="0.25">
      <c r="A24" t="s">
        <v>57</v>
      </c>
      <c r="B24" s="4">
        <v>8443018</v>
      </c>
      <c r="C24" s="1">
        <f t="shared" si="0"/>
        <v>1.6763208584532993E-2</v>
      </c>
    </row>
    <row r="25" spans="1:3" x14ac:dyDescent="0.25">
      <c r="A25" t="s">
        <v>58</v>
      </c>
      <c r="B25" s="4">
        <v>38538447</v>
      </c>
      <c r="C25" s="1">
        <f t="shared" si="0"/>
        <v>7.6516244023756647E-2</v>
      </c>
    </row>
    <row r="26" spans="1:3" x14ac:dyDescent="0.25">
      <c r="A26" t="s">
        <v>59</v>
      </c>
      <c r="B26" s="4">
        <v>10541840</v>
      </c>
      <c r="C26" s="1">
        <f t="shared" si="0"/>
        <v>2.0930319322400269E-2</v>
      </c>
    </row>
    <row r="27" spans="1:3" x14ac:dyDescent="0.25">
      <c r="A27" t="s">
        <v>60</v>
      </c>
      <c r="B27" s="4">
        <v>21355849</v>
      </c>
      <c r="C27" s="1">
        <f t="shared" si="0"/>
        <v>4.2401017182101271E-2</v>
      </c>
    </row>
    <row r="28" spans="1:3" x14ac:dyDescent="0.25">
      <c r="A28" t="s">
        <v>61</v>
      </c>
      <c r="B28" s="4">
        <v>2055496</v>
      </c>
      <c r="C28" s="1">
        <f t="shared" si="0"/>
        <v>4.0810890362514007E-3</v>
      </c>
    </row>
    <row r="29" spans="1:3" x14ac:dyDescent="0.25">
      <c r="A29" t="s">
        <v>62</v>
      </c>
      <c r="B29" s="4">
        <v>5404322</v>
      </c>
      <c r="C29" s="1">
        <f t="shared" si="0"/>
        <v>1.0730022954348849E-2</v>
      </c>
    </row>
    <row r="30" spans="1:3" x14ac:dyDescent="0.25">
      <c r="A30" t="s">
        <v>63</v>
      </c>
      <c r="B30" s="4">
        <v>5401267</v>
      </c>
      <c r="C30" s="1">
        <f t="shared" si="0"/>
        <v>1.0723957397906147E-2</v>
      </c>
    </row>
    <row r="31" spans="1:3" x14ac:dyDescent="0.25">
      <c r="A31" t="s">
        <v>64</v>
      </c>
      <c r="B31" s="4">
        <v>9482855</v>
      </c>
      <c r="C31" s="1">
        <f t="shared" si="0"/>
        <v>1.8827755234192514E-2</v>
      </c>
    </row>
    <row r="32" spans="1:3" x14ac:dyDescent="0.25">
      <c r="A32" t="s">
        <v>65</v>
      </c>
      <c r="B32" s="4">
        <v>62989551</v>
      </c>
      <c r="C32" s="1">
        <f t="shared" si="0"/>
        <v>0.12506274202649795</v>
      </c>
    </row>
    <row r="33" spans="1:2" x14ac:dyDescent="0.25">
      <c r="A33" t="s">
        <v>66</v>
      </c>
      <c r="B33" s="4">
        <v>319575</v>
      </c>
    </row>
    <row r="34" spans="1:2" x14ac:dyDescent="0.25">
      <c r="A34" t="s">
        <v>67</v>
      </c>
      <c r="B34" s="4">
        <v>36475</v>
      </c>
    </row>
    <row r="35" spans="1:2" x14ac:dyDescent="0.25">
      <c r="A35" t="s">
        <v>68</v>
      </c>
      <c r="B35" s="4">
        <v>4985870</v>
      </c>
    </row>
    <row r="36" spans="1:2" x14ac:dyDescent="0.25">
      <c r="A36" t="s">
        <v>69</v>
      </c>
      <c r="B36" s="4">
        <v>7954662</v>
      </c>
    </row>
    <row r="37" spans="1:2" x14ac:dyDescent="0.25">
      <c r="A37" t="s">
        <v>70</v>
      </c>
      <c r="B37" s="4">
        <v>621240</v>
      </c>
    </row>
    <row r="38" spans="1:2" x14ac:dyDescent="0.25">
      <c r="A38" t="s">
        <v>71</v>
      </c>
      <c r="B38" s="4">
        <v>4398150</v>
      </c>
    </row>
    <row r="39" spans="1:2" x14ac:dyDescent="0.25">
      <c r="A39" t="s">
        <v>72</v>
      </c>
      <c r="B39" s="4">
        <v>2059794</v>
      </c>
    </row>
    <row r="40" spans="1:2" x14ac:dyDescent="0.25">
      <c r="A40" t="s">
        <v>73</v>
      </c>
      <c r="B40" s="4">
        <v>74724269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tabSelected="1" topLeftCell="J33" workbookViewId="0">
      <selection activeCell="Z65" sqref="Z65"/>
    </sheetView>
  </sheetViews>
  <sheetFormatPr defaultRowHeight="15" x14ac:dyDescent="0.25"/>
  <cols>
    <col min="11" max="11" width="15.42578125" bestFit="1" customWidth="1"/>
    <col min="12" max="12" width="15.5703125" bestFit="1" customWidth="1"/>
    <col min="13" max="13" width="13.42578125" bestFit="1" customWidth="1"/>
    <col min="14" max="14" width="15.5703125" bestFit="1" customWidth="1"/>
    <col min="15" max="15" width="13.42578125" bestFit="1" customWidth="1"/>
  </cols>
  <sheetData>
    <row r="1" spans="1:27" x14ac:dyDescent="0.25">
      <c r="K1" s="17" t="s">
        <v>122</v>
      </c>
    </row>
    <row r="2" spans="1:27" x14ac:dyDescent="0.25">
      <c r="K2" s="17" t="s">
        <v>121</v>
      </c>
    </row>
    <row r="3" spans="1:27" x14ac:dyDescent="0.25">
      <c r="L3" s="17"/>
    </row>
    <row r="4" spans="1:27" x14ac:dyDescent="0.25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44</v>
      </c>
      <c r="G4" t="s">
        <v>46</v>
      </c>
      <c r="H4" t="s">
        <v>47</v>
      </c>
      <c r="I4" t="s">
        <v>48</v>
      </c>
      <c r="J4" t="s">
        <v>45</v>
      </c>
      <c r="K4" t="s">
        <v>49</v>
      </c>
      <c r="L4" t="s">
        <v>50</v>
      </c>
      <c r="M4" t="s">
        <v>51</v>
      </c>
      <c r="N4" t="s">
        <v>52</v>
      </c>
      <c r="O4" t="s">
        <v>53</v>
      </c>
      <c r="P4" t="s">
        <v>54</v>
      </c>
      <c r="Q4" t="s">
        <v>55</v>
      </c>
      <c r="R4" t="s">
        <v>56</v>
      </c>
      <c r="S4" t="s">
        <v>57</v>
      </c>
      <c r="T4" t="s">
        <v>58</v>
      </c>
      <c r="U4" t="s">
        <v>59</v>
      </c>
      <c r="V4" t="s">
        <v>60</v>
      </c>
      <c r="W4" t="s">
        <v>61</v>
      </c>
      <c r="X4" t="s">
        <v>62</v>
      </c>
      <c r="Y4" t="s">
        <v>63</v>
      </c>
      <c r="Z4" t="s">
        <v>64</v>
      </c>
      <c r="AA4" t="s">
        <v>65</v>
      </c>
    </row>
    <row r="5" spans="1:27" x14ac:dyDescent="0.25">
      <c r="A5">
        <v>45.787009288093131</v>
      </c>
      <c r="B5">
        <v>0</v>
      </c>
      <c r="C5">
        <v>146.59064894442835</v>
      </c>
      <c r="D5">
        <v>47.307453289265723</v>
      </c>
      <c r="E5">
        <v>77.794584736917514</v>
      </c>
      <c r="F5">
        <v>151.53075925121414</v>
      </c>
      <c r="G5">
        <v>36.226534350947603</v>
      </c>
      <c r="H5">
        <v>57.775219803431774</v>
      </c>
      <c r="I5">
        <v>105.89684710277064</v>
      </c>
      <c r="J5">
        <v>39.277563411989561</v>
      </c>
      <c r="K5">
        <v>1.9894543791475192</v>
      </c>
      <c r="L5">
        <v>135.72912642646091</v>
      </c>
      <c r="M5">
        <v>253.21254229800422</v>
      </c>
      <c r="N5">
        <v>683.56563260741063</v>
      </c>
      <c r="O5">
        <v>394.39614520637207</v>
      </c>
      <c r="P5">
        <v>255.379463454074</v>
      </c>
      <c r="Q5">
        <v>40.716612377850161</v>
      </c>
      <c r="R5">
        <v>97.48751191547241</v>
      </c>
      <c r="S5">
        <v>309.60493036968535</v>
      </c>
      <c r="T5">
        <v>441.50715258453465</v>
      </c>
      <c r="U5">
        <v>49.611832469474017</v>
      </c>
      <c r="V5">
        <v>222.70245495742174</v>
      </c>
      <c r="W5">
        <v>130.38215593705849</v>
      </c>
      <c r="X5">
        <v>222.4145785539796</v>
      </c>
      <c r="Y5">
        <v>87.942329086860553</v>
      </c>
      <c r="Z5">
        <v>95.329940192062409</v>
      </c>
      <c r="AA5">
        <v>10.557306560257906</v>
      </c>
    </row>
    <row r="7" spans="1:27" x14ac:dyDescent="0.25">
      <c r="L7" t="s">
        <v>127</v>
      </c>
    </row>
    <row r="8" spans="1:27" x14ac:dyDescent="0.25">
      <c r="K8" t="s">
        <v>27</v>
      </c>
      <c r="L8" s="19">
        <v>13.196633200322385</v>
      </c>
      <c r="M8">
        <v>173.61152230966081</v>
      </c>
    </row>
    <row r="9" spans="1:27" x14ac:dyDescent="0.25">
      <c r="K9" t="s">
        <v>46</v>
      </c>
      <c r="L9" s="5">
        <v>36.226534350947603</v>
      </c>
      <c r="M9">
        <v>173.61152230966081</v>
      </c>
    </row>
    <row r="10" spans="1:27" x14ac:dyDescent="0.25">
      <c r="K10" t="s">
        <v>45</v>
      </c>
      <c r="L10" s="5">
        <v>39.277563411989561</v>
      </c>
      <c r="M10">
        <v>173.61152230966081</v>
      </c>
    </row>
    <row r="11" spans="1:27" x14ac:dyDescent="0.25">
      <c r="K11" t="s">
        <v>55</v>
      </c>
      <c r="L11" s="5">
        <v>40.716612377850161</v>
      </c>
      <c r="M11">
        <v>173.61152230966081</v>
      </c>
    </row>
    <row r="12" spans="1:27" x14ac:dyDescent="0.25">
      <c r="K12" t="s">
        <v>42</v>
      </c>
      <c r="L12" s="5">
        <v>47.307453289265723</v>
      </c>
      <c r="M12">
        <v>173.61152230966081</v>
      </c>
    </row>
    <row r="13" spans="1:27" x14ac:dyDescent="0.25">
      <c r="K13" t="s">
        <v>59</v>
      </c>
      <c r="L13" s="5">
        <v>49.611832469474017</v>
      </c>
      <c r="M13">
        <v>173.61152230966081</v>
      </c>
    </row>
    <row r="14" spans="1:27" x14ac:dyDescent="0.25">
      <c r="K14" t="s">
        <v>47</v>
      </c>
      <c r="L14" s="5">
        <v>57.775219803431774</v>
      </c>
      <c r="M14">
        <v>173.61152230966081</v>
      </c>
    </row>
    <row r="15" spans="1:27" x14ac:dyDescent="0.25">
      <c r="K15" t="s">
        <v>63</v>
      </c>
      <c r="L15" s="5">
        <v>87.942329086860553</v>
      </c>
      <c r="M15">
        <v>173.61152230966081</v>
      </c>
    </row>
    <row r="16" spans="1:27" x14ac:dyDescent="0.25">
      <c r="K16" t="s">
        <v>64</v>
      </c>
      <c r="L16" s="5">
        <v>95.329940192062409</v>
      </c>
      <c r="M16">
        <v>173.61152230966081</v>
      </c>
    </row>
    <row r="17" spans="11:13" x14ac:dyDescent="0.25">
      <c r="K17" t="s">
        <v>56</v>
      </c>
      <c r="L17" s="19">
        <v>121.85938989434052</v>
      </c>
      <c r="M17">
        <v>173.61152230966081</v>
      </c>
    </row>
    <row r="18" spans="11:13" x14ac:dyDescent="0.25">
      <c r="K18" t="s">
        <v>48</v>
      </c>
      <c r="L18" s="5">
        <v>105.89684710277064</v>
      </c>
      <c r="M18">
        <v>173.61152230966081</v>
      </c>
    </row>
    <row r="19" spans="11:13" x14ac:dyDescent="0.25">
      <c r="K19" t="s">
        <v>61</v>
      </c>
      <c r="L19" s="5">
        <v>130.38215593705849</v>
      </c>
      <c r="M19">
        <v>173.61152230966081</v>
      </c>
    </row>
    <row r="20" spans="11:13" x14ac:dyDescent="0.25">
      <c r="K20" t="s">
        <v>50</v>
      </c>
      <c r="L20" s="5">
        <v>135.72912642646091</v>
      </c>
      <c r="M20">
        <v>173.61152230966081</v>
      </c>
    </row>
    <row r="21" spans="11:13" x14ac:dyDescent="0.25">
      <c r="K21" t="s">
        <v>116</v>
      </c>
      <c r="L21" s="5">
        <v>146.59064894442835</v>
      </c>
      <c r="M21">
        <v>173.61152230966081</v>
      </c>
    </row>
    <row r="22" spans="11:13" x14ac:dyDescent="0.25">
      <c r="K22" t="s">
        <v>44</v>
      </c>
      <c r="L22" s="5">
        <v>151.53075925121414</v>
      </c>
      <c r="M22">
        <v>173.61152230966081</v>
      </c>
    </row>
    <row r="23" spans="11:13" x14ac:dyDescent="0.25">
      <c r="K23" t="s">
        <v>62</v>
      </c>
      <c r="L23" s="5">
        <v>222.4145785539796</v>
      </c>
      <c r="M23">
        <v>173.61152230966081</v>
      </c>
    </row>
    <row r="24" spans="11:13" x14ac:dyDescent="0.25">
      <c r="K24" t="s">
        <v>51</v>
      </c>
      <c r="L24" s="5">
        <v>253.21254229800422</v>
      </c>
      <c r="M24">
        <v>173.61152230966081</v>
      </c>
    </row>
    <row r="25" spans="11:13" x14ac:dyDescent="0.25">
      <c r="K25" t="s">
        <v>54</v>
      </c>
      <c r="L25" s="5">
        <v>255.379463454074</v>
      </c>
      <c r="M25">
        <v>173.61152230966081</v>
      </c>
    </row>
    <row r="26" spans="11:13" x14ac:dyDescent="0.25">
      <c r="K26" t="s">
        <v>57</v>
      </c>
      <c r="L26" s="5">
        <v>309.60493036968535</v>
      </c>
      <c r="M26">
        <v>173.61152230966081</v>
      </c>
    </row>
    <row r="27" spans="11:13" x14ac:dyDescent="0.25">
      <c r="K27" t="s">
        <v>53</v>
      </c>
      <c r="L27" s="5">
        <v>394.39614520637207</v>
      </c>
      <c r="M27">
        <v>173.61152230966081</v>
      </c>
    </row>
    <row r="28" spans="11:13" x14ac:dyDescent="0.25">
      <c r="K28" t="s">
        <v>58</v>
      </c>
      <c r="L28" s="5">
        <v>441.50715258453465</v>
      </c>
      <c r="M28">
        <v>173.61152230966081</v>
      </c>
    </row>
    <row r="29" spans="11:13" x14ac:dyDescent="0.25">
      <c r="K29" t="s">
        <v>52</v>
      </c>
      <c r="L29" s="5">
        <v>683.56563260741063</v>
      </c>
      <c r="M29">
        <v>173.61152230966081</v>
      </c>
    </row>
    <row r="30" spans="11:13" x14ac:dyDescent="0.25">
      <c r="M30" s="5">
        <f>AVERAGE(L8:L29)</f>
        <v>173.61152230966081</v>
      </c>
    </row>
    <row r="34" spans="11:13" x14ac:dyDescent="0.25">
      <c r="L34" t="s">
        <v>127</v>
      </c>
      <c r="M34" t="s">
        <v>128</v>
      </c>
    </row>
    <row r="35" spans="11:13" x14ac:dyDescent="0.25">
      <c r="K35" t="s">
        <v>27</v>
      </c>
      <c r="L35" s="19">
        <v>13.196633200322385</v>
      </c>
      <c r="M35">
        <f>(5.2+9.4)/2</f>
        <v>7.3000000000000007</v>
      </c>
    </row>
    <row r="36" spans="11:13" x14ac:dyDescent="0.25">
      <c r="K36" t="s">
        <v>46</v>
      </c>
      <c r="L36" s="5">
        <v>36.226534350947603</v>
      </c>
      <c r="M36">
        <v>4.8</v>
      </c>
    </row>
    <row r="37" spans="11:13" x14ac:dyDescent="0.25">
      <c r="K37" t="s">
        <v>45</v>
      </c>
      <c r="L37" s="5">
        <v>39.277563411989561</v>
      </c>
      <c r="M37">
        <v>4.2</v>
      </c>
    </row>
    <row r="38" spans="11:13" x14ac:dyDescent="0.25">
      <c r="K38" t="s">
        <v>55</v>
      </c>
      <c r="L38" s="5">
        <v>40.716612377850161</v>
      </c>
      <c r="M38">
        <v>7.2</v>
      </c>
    </row>
    <row r="39" spans="11:13" x14ac:dyDescent="0.25">
      <c r="K39" t="s">
        <v>42</v>
      </c>
      <c r="L39" s="5">
        <v>47.307453289265723</v>
      </c>
      <c r="M39">
        <v>13.5</v>
      </c>
    </row>
    <row r="40" spans="11:13" x14ac:dyDescent="0.25">
      <c r="K40" t="s">
        <v>59</v>
      </c>
      <c r="L40" s="5">
        <v>49.611832469474017</v>
      </c>
      <c r="M40">
        <v>13.9</v>
      </c>
    </row>
    <row r="41" spans="11:13" x14ac:dyDescent="0.25">
      <c r="K41" t="s">
        <v>47</v>
      </c>
      <c r="L41" s="5">
        <v>57.775219803431774</v>
      </c>
      <c r="M41">
        <v>5.2</v>
      </c>
    </row>
    <row r="42" spans="11:13" x14ac:dyDescent="0.25">
      <c r="K42" t="s">
        <v>63</v>
      </c>
      <c r="L42" s="5">
        <v>87.942329086860553</v>
      </c>
      <c r="M42">
        <v>6.9</v>
      </c>
    </row>
    <row r="43" spans="11:13" x14ac:dyDescent="0.25">
      <c r="K43" t="s">
        <v>64</v>
      </c>
      <c r="L43" s="5">
        <v>95.329940192062409</v>
      </c>
      <c r="M43">
        <v>10.6</v>
      </c>
    </row>
    <row r="44" spans="11:13" x14ac:dyDescent="0.25">
      <c r="K44" t="s">
        <v>56</v>
      </c>
      <c r="L44" s="19">
        <v>121.85938989434052</v>
      </c>
      <c r="M44">
        <v>4.7</v>
      </c>
    </row>
    <row r="45" spans="11:13" x14ac:dyDescent="0.25">
      <c r="K45" t="s">
        <v>48</v>
      </c>
      <c r="L45" s="5">
        <v>105.89684710277064</v>
      </c>
      <c r="M45">
        <v>3</v>
      </c>
    </row>
    <row r="46" spans="11:13" x14ac:dyDescent="0.25">
      <c r="K46" t="s">
        <v>61</v>
      </c>
      <c r="L46" s="5">
        <v>130.38215593705849</v>
      </c>
      <c r="M46">
        <v>8</v>
      </c>
    </row>
    <row r="47" spans="11:13" x14ac:dyDescent="0.25">
      <c r="K47" t="s">
        <v>50</v>
      </c>
      <c r="L47" s="5">
        <v>135.72912642646091</v>
      </c>
      <c r="M47">
        <v>13.2</v>
      </c>
    </row>
    <row r="48" spans="11:13" x14ac:dyDescent="0.25">
      <c r="K48" t="s">
        <v>116</v>
      </c>
      <c r="L48" s="5">
        <v>146.59064894442835</v>
      </c>
      <c r="M48">
        <v>11.8</v>
      </c>
    </row>
    <row r="49" spans="11:14" x14ac:dyDescent="0.25">
      <c r="K49" t="s">
        <v>44</v>
      </c>
      <c r="L49" s="5">
        <v>151.53075925121414</v>
      </c>
      <c r="M49">
        <v>13.1</v>
      </c>
    </row>
    <row r="50" spans="11:14" x14ac:dyDescent="0.25">
      <c r="K50" t="s">
        <v>62</v>
      </c>
      <c r="L50" s="5">
        <v>222.4145785539796</v>
      </c>
      <c r="M50">
        <v>17.2</v>
      </c>
    </row>
    <row r="51" spans="11:14" x14ac:dyDescent="0.25">
      <c r="K51" t="s">
        <v>51</v>
      </c>
      <c r="L51" s="5">
        <v>253.21254229800422</v>
      </c>
      <c r="M51">
        <v>17.399999999999999</v>
      </c>
    </row>
    <row r="52" spans="11:14" x14ac:dyDescent="0.25">
      <c r="K52" t="s">
        <v>54</v>
      </c>
      <c r="L52" s="5">
        <v>255.379463454074</v>
      </c>
      <c r="M52">
        <v>17.399999999999999</v>
      </c>
    </row>
    <row r="53" spans="11:14" x14ac:dyDescent="0.25">
      <c r="K53" t="s">
        <v>57</v>
      </c>
      <c r="L53" s="5">
        <v>309.60493036968535</v>
      </c>
      <c r="M53">
        <v>4.0999999999999996</v>
      </c>
    </row>
    <row r="54" spans="11:14" x14ac:dyDescent="0.25">
      <c r="K54" t="s">
        <v>53</v>
      </c>
      <c r="L54" s="5">
        <v>394.39614520637207</v>
      </c>
      <c r="M54">
        <v>9</v>
      </c>
    </row>
    <row r="55" spans="11:14" x14ac:dyDescent="0.25">
      <c r="K55" t="s">
        <v>58</v>
      </c>
      <c r="L55" s="5">
        <v>441.50715258453465</v>
      </c>
      <c r="M55">
        <v>14.8</v>
      </c>
    </row>
    <row r="56" spans="11:14" x14ac:dyDescent="0.25">
      <c r="K56" t="s">
        <v>52</v>
      </c>
      <c r="L56" s="5">
        <v>683.56563260741063</v>
      </c>
      <c r="M56">
        <v>25.7</v>
      </c>
    </row>
    <row r="61" spans="11:14" x14ac:dyDescent="0.25">
      <c r="L61" t="s">
        <v>126</v>
      </c>
      <c r="M61" t="s">
        <v>125</v>
      </c>
    </row>
    <row r="62" spans="11:14" x14ac:dyDescent="0.25">
      <c r="K62" t="s">
        <v>27</v>
      </c>
      <c r="L62" s="21">
        <v>0.12506274202649795</v>
      </c>
      <c r="M62" s="22">
        <v>1.5199583097149335E-2</v>
      </c>
      <c r="N62" s="3">
        <f>L62-M62</f>
        <v>0.10986315892934861</v>
      </c>
    </row>
    <row r="63" spans="11:14" x14ac:dyDescent="0.25">
      <c r="K63" t="s">
        <v>47</v>
      </c>
      <c r="L63" s="22">
        <v>9.1720497388096942E-2</v>
      </c>
      <c r="M63" s="22">
        <v>4.8803232825613926E-2</v>
      </c>
      <c r="N63" s="3">
        <f>L63-M63</f>
        <v>4.2917264562483015E-2</v>
      </c>
    </row>
    <row r="64" spans="11:14" x14ac:dyDescent="0.25">
      <c r="K64" t="s">
        <v>46</v>
      </c>
      <c r="L64" s="22">
        <v>2.2415888258718937E-2</v>
      </c>
      <c r="M64" s="22">
        <v>3.7118981879354167E-3</v>
      </c>
      <c r="N64" s="3">
        <f>L64-M64</f>
        <v>1.8703990070783522E-2</v>
      </c>
    </row>
    <row r="65" spans="11:14" x14ac:dyDescent="0.25">
      <c r="K65" t="s">
        <v>59</v>
      </c>
      <c r="L65" s="22">
        <v>2.0930319322400269E-2</v>
      </c>
      <c r="M65" s="22">
        <v>9.5631662674395216E-3</v>
      </c>
      <c r="N65" s="3">
        <f>L65-M65</f>
        <v>1.1367153054960747E-2</v>
      </c>
    </row>
    <row r="66" spans="11:14" x14ac:dyDescent="0.25">
      <c r="K66" t="s">
        <v>45</v>
      </c>
      <c r="L66" s="22">
        <v>9.0988687506921902E-3</v>
      </c>
      <c r="M66" s="22">
        <v>3.2913382947210592E-3</v>
      </c>
      <c r="N66" s="3">
        <f>L66-M66</f>
        <v>5.8075304559711306E-3</v>
      </c>
    </row>
    <row r="67" spans="11:14" x14ac:dyDescent="0.25">
      <c r="K67" t="s">
        <v>48</v>
      </c>
      <c r="L67" s="22">
        <v>0.12970507273167037</v>
      </c>
      <c r="M67" s="22">
        <v>0.12649710179377938</v>
      </c>
      <c r="N67" s="3">
        <f>L67-M67</f>
        <v>3.2079709378909915E-3</v>
      </c>
    </row>
    <row r="68" spans="11:14" x14ac:dyDescent="0.25">
      <c r="K68" t="s">
        <v>64</v>
      </c>
      <c r="L68" s="22">
        <v>1.8827755234192514E-2</v>
      </c>
      <c r="M68" s="22">
        <v>1.6529832324599095E-2</v>
      </c>
      <c r="N68" s="3">
        <f>L68-M68</f>
        <v>2.2979229095934188E-3</v>
      </c>
    </row>
    <row r="69" spans="11:14" x14ac:dyDescent="0.25">
      <c r="K69" t="s">
        <v>63</v>
      </c>
      <c r="L69" s="22">
        <v>1.0723957397906147E-2</v>
      </c>
      <c r="M69" s="22">
        <v>8.6854760555139052E-3</v>
      </c>
      <c r="N69" s="3">
        <f>L69-M69</f>
        <v>2.0384813423922413E-3</v>
      </c>
    </row>
    <row r="70" spans="11:14" x14ac:dyDescent="0.25">
      <c r="K70" t="s">
        <v>55</v>
      </c>
      <c r="L70" s="22">
        <v>8.2896599867656503E-4</v>
      </c>
      <c r="M70" s="22">
        <v>3.1084861672365556E-4</v>
      </c>
      <c r="N70" s="3">
        <f>L70-M70</f>
        <v>5.1811738195290942E-4</v>
      </c>
    </row>
    <row r="71" spans="11:14" x14ac:dyDescent="0.25">
      <c r="K71" t="s">
        <v>50</v>
      </c>
      <c r="L71" s="22">
        <v>1.7114816283895012E-3</v>
      </c>
      <c r="M71" s="22">
        <v>2.1393698915686886E-3</v>
      </c>
      <c r="N71" s="3">
        <f>L71-M71</f>
        <v>-4.2788826317918739E-4</v>
      </c>
    </row>
    <row r="72" spans="11:14" x14ac:dyDescent="0.25">
      <c r="K72" t="s">
        <v>61</v>
      </c>
      <c r="L72" s="22">
        <v>4.0810890362514007E-3</v>
      </c>
      <c r="M72" s="22">
        <v>4.9004370165846882E-3</v>
      </c>
      <c r="N72" s="3">
        <f>L72-M72</f>
        <v>-8.1934798033328742E-4</v>
      </c>
    </row>
    <row r="73" spans="11:14" x14ac:dyDescent="0.25">
      <c r="K73" t="s">
        <v>44</v>
      </c>
      <c r="L73" s="22">
        <v>2.6598348527472806E-3</v>
      </c>
      <c r="M73" s="22">
        <v>3.7118981879354167E-3</v>
      </c>
      <c r="N73" s="3">
        <f>L73-M73</f>
        <v>-1.0520633351881361E-3</v>
      </c>
    </row>
    <row r="74" spans="11:14" x14ac:dyDescent="0.25">
      <c r="K74" t="s">
        <v>53</v>
      </c>
      <c r="L74" s="22">
        <v>1.0420705386649531E-3</v>
      </c>
      <c r="M74" s="22">
        <v>3.7850390389292179E-3</v>
      </c>
      <c r="N74" s="3">
        <f>L74-M74</f>
        <v>-2.7429685002642651E-3</v>
      </c>
    </row>
    <row r="75" spans="11:14" x14ac:dyDescent="0.25">
      <c r="K75" t="s">
        <v>56</v>
      </c>
      <c r="L75" s="21">
        <v>3.3217306088394502E-2</v>
      </c>
      <c r="M75" s="22">
        <v>3.7278977490903108E-2</v>
      </c>
      <c r="N75" s="3">
        <f>L75-M75</f>
        <v>-4.0616714025086056E-3</v>
      </c>
    </row>
    <row r="76" spans="11:14" x14ac:dyDescent="0.25">
      <c r="K76" t="s">
        <v>116</v>
      </c>
      <c r="L76" s="22">
        <v>2.0858058789918393E-2</v>
      </c>
      <c r="M76" s="22">
        <v>2.8159227632613505E-2</v>
      </c>
      <c r="N76" s="3">
        <f>L76-M76</f>
        <v>-7.3011688426951118E-3</v>
      </c>
    </row>
    <row r="77" spans="11:14" x14ac:dyDescent="0.25">
      <c r="K77" t="s">
        <v>62</v>
      </c>
      <c r="L77" s="22">
        <v>1.0730022954348849E-2</v>
      </c>
      <c r="M77" s="22">
        <v>2.1978825723637293E-2</v>
      </c>
      <c r="N77" s="3">
        <f>L77-M77</f>
        <v>-1.1248802769288444E-2</v>
      </c>
    </row>
    <row r="78" spans="11:14" x14ac:dyDescent="0.25">
      <c r="K78" t="s">
        <v>54</v>
      </c>
      <c r="L78" s="22">
        <v>1.9770598828720998E-2</v>
      </c>
      <c r="M78" s="22">
        <v>4.6499296019309182E-2</v>
      </c>
      <c r="N78" s="3">
        <f>L78-M78</f>
        <v>-2.6728697190588183E-2</v>
      </c>
    </row>
    <row r="79" spans="11:14" x14ac:dyDescent="0.25">
      <c r="K79" t="s">
        <v>57</v>
      </c>
      <c r="L79" s="22">
        <v>1.6763208584532993E-2</v>
      </c>
      <c r="M79" s="22">
        <v>4.7797546124449156E-2</v>
      </c>
      <c r="N79" s="3">
        <f>L79-M79</f>
        <v>-3.1034337539916163E-2</v>
      </c>
    </row>
    <row r="80" spans="11:14" x14ac:dyDescent="0.25">
      <c r="K80" t="s">
        <v>52</v>
      </c>
      <c r="L80" s="22">
        <v>5.9717597103071179E-3</v>
      </c>
      <c r="M80" s="22">
        <v>3.7594397410813878E-2</v>
      </c>
      <c r="N80" s="3">
        <f>L80-M80</f>
        <v>-3.1622637700506759E-2</v>
      </c>
    </row>
    <row r="81" spans="11:14" x14ac:dyDescent="0.25">
      <c r="K81" t="s">
        <v>51</v>
      </c>
      <c r="L81" s="22">
        <v>4.0538228213160077E-3</v>
      </c>
      <c r="M81" s="22">
        <v>3.7594397410813878E-2</v>
      </c>
      <c r="N81" s="3">
        <f>L81-M81</f>
        <v>-3.3540574589497871E-2</v>
      </c>
    </row>
    <row r="82" spans="11:14" x14ac:dyDescent="0.25">
      <c r="K82" t="s">
        <v>42</v>
      </c>
      <c r="L82" s="22">
        <v>1.1079847717643587E-2</v>
      </c>
      <c r="M82" s="22">
        <v>0.11642194956938325</v>
      </c>
      <c r="N82" s="3">
        <f>L82-M82</f>
        <v>-0.10534210185173966</v>
      </c>
    </row>
    <row r="83" spans="11:14" x14ac:dyDescent="0.25">
      <c r="K83" t="s">
        <v>58</v>
      </c>
      <c r="L83" s="22">
        <v>7.6516244023756647E-2</v>
      </c>
      <c r="M83" s="22">
        <v>0.31112289491488232</v>
      </c>
      <c r="N83" s="3">
        <f>L83-M83</f>
        <v>-0.23460665089112567</v>
      </c>
    </row>
    <row r="86" spans="11:14" x14ac:dyDescent="0.25">
      <c r="L86" t="s">
        <v>127</v>
      </c>
      <c r="M86" t="s">
        <v>129</v>
      </c>
    </row>
    <row r="87" spans="11:14" x14ac:dyDescent="0.25">
      <c r="K87" t="s">
        <v>27</v>
      </c>
      <c r="L87" s="19">
        <v>13.196633200322385</v>
      </c>
      <c r="M87" s="23">
        <v>1.5206935332412379E-3</v>
      </c>
    </row>
    <row r="88" spans="11:14" x14ac:dyDescent="0.25">
      <c r="K88" t="s">
        <v>46</v>
      </c>
      <c r="L88" s="5">
        <v>36.226534350947603</v>
      </c>
      <c r="M88" s="23">
        <v>1.1136548950661108E-3</v>
      </c>
    </row>
    <row r="89" spans="11:14" x14ac:dyDescent="0.25">
      <c r="K89" t="s">
        <v>45</v>
      </c>
      <c r="L89" s="5">
        <v>39.277563411989561</v>
      </c>
      <c r="M89" s="23">
        <v>7.9590783405187368E-4</v>
      </c>
    </row>
    <row r="90" spans="11:14" x14ac:dyDescent="0.25">
      <c r="K90" t="s">
        <v>55</v>
      </c>
      <c r="L90" s="5">
        <v>40.716612377850161</v>
      </c>
      <c r="M90" s="23">
        <v>1.4431477030301275E-3</v>
      </c>
    </row>
    <row r="91" spans="11:14" x14ac:dyDescent="0.25">
      <c r="K91" t="s">
        <v>42</v>
      </c>
      <c r="L91" s="5">
        <v>47.307453289265723</v>
      </c>
      <c r="M91" s="23">
        <v>7.1638440699451353E-4</v>
      </c>
    </row>
    <row r="92" spans="11:14" x14ac:dyDescent="0.25">
      <c r="K92" t="s">
        <v>59</v>
      </c>
      <c r="L92" s="5">
        <v>49.611832469474017</v>
      </c>
      <c r="M92" s="23">
        <v>1.0916820184940128E-3</v>
      </c>
    </row>
    <row r="93" spans="11:14" x14ac:dyDescent="0.25">
      <c r="K93" t="s">
        <v>47</v>
      </c>
      <c r="L93" s="5">
        <v>57.775219803431774</v>
      </c>
      <c r="M93" s="23">
        <v>1.6075360255587987E-3</v>
      </c>
    </row>
    <row r="94" spans="11:14" x14ac:dyDescent="0.25">
      <c r="K94" t="s">
        <v>63</v>
      </c>
      <c r="L94" s="5">
        <v>87.942329086860553</v>
      </c>
      <c r="M94" s="23">
        <v>5.9591581834153768E-4</v>
      </c>
    </row>
    <row r="95" spans="11:14" x14ac:dyDescent="0.25">
      <c r="K95" t="s">
        <v>64</v>
      </c>
      <c r="L95" s="5">
        <v>95.329940192062409</v>
      </c>
      <c r="M95" s="23">
        <v>7.3774056326936298E-4</v>
      </c>
    </row>
    <row r="96" spans="11:14" x14ac:dyDescent="0.25">
      <c r="K96" t="s">
        <v>56</v>
      </c>
      <c r="L96" s="19">
        <v>121.85938989434052</v>
      </c>
      <c r="M96" s="23">
        <v>8.620820200845985E-4</v>
      </c>
    </row>
    <row r="97" spans="11:13" x14ac:dyDescent="0.25">
      <c r="K97" t="s">
        <v>48</v>
      </c>
      <c r="L97" s="5">
        <v>105.89684710277064</v>
      </c>
      <c r="M97" s="23">
        <v>1.0289696433849679E-3</v>
      </c>
    </row>
    <row r="98" spans="11:13" x14ac:dyDescent="0.25">
      <c r="K98" t="s">
        <v>61</v>
      </c>
      <c r="L98" s="5">
        <v>130.38215593705849</v>
      </c>
      <c r="M98" s="23">
        <v>6.5999796773386695E-4</v>
      </c>
    </row>
    <row r="99" spans="11:13" x14ac:dyDescent="0.25">
      <c r="K99" t="s">
        <v>50</v>
      </c>
      <c r="L99" s="5">
        <v>135.72912642646091</v>
      </c>
      <c r="M99" s="23">
        <v>7.7764484703469496E-4</v>
      </c>
    </row>
    <row r="100" spans="11:13" x14ac:dyDescent="0.25">
      <c r="K100" t="s">
        <v>116</v>
      </c>
      <c r="L100" s="5">
        <v>146.59064894442835</v>
      </c>
      <c r="M100" s="23">
        <v>2.0926421741778406E-3</v>
      </c>
    </row>
    <row r="101" spans="11:13" x14ac:dyDescent="0.25">
      <c r="K101" t="s">
        <v>44</v>
      </c>
      <c r="L101" s="5">
        <v>151.53075925121414</v>
      </c>
      <c r="M101" s="23">
        <v>2.5318495933594354E-3</v>
      </c>
    </row>
    <row r="102" spans="11:13" x14ac:dyDescent="0.25">
      <c r="K102" t="s">
        <v>62</v>
      </c>
      <c r="L102" s="5">
        <v>222.4145785539796</v>
      </c>
      <c r="M102" s="23">
        <v>1.8558781918644037E-3</v>
      </c>
    </row>
    <row r="103" spans="11:13" x14ac:dyDescent="0.25">
      <c r="K103" t="s">
        <v>51</v>
      </c>
      <c r="L103" s="5">
        <v>253.21254229800422</v>
      </c>
      <c r="M103" s="23">
        <v>3.0155125437316033E-3</v>
      </c>
    </row>
    <row r="104" spans="11:13" x14ac:dyDescent="0.25">
      <c r="K104" t="s">
        <v>54</v>
      </c>
      <c r="L104" s="5">
        <v>255.379463454074</v>
      </c>
      <c r="M104" s="23">
        <v>1.6304645226178022E-3</v>
      </c>
    </row>
    <row r="105" spans="11:13" x14ac:dyDescent="0.25">
      <c r="K105" t="s">
        <v>57</v>
      </c>
      <c r="L105" s="5">
        <v>309.60493036968535</v>
      </c>
      <c r="M105" s="23">
        <v>1.0264719191813059E-3</v>
      </c>
    </row>
    <row r="106" spans="11:13" x14ac:dyDescent="0.25">
      <c r="K106" t="s">
        <v>53</v>
      </c>
      <c r="L106" s="5">
        <v>394.39614520637207</v>
      </c>
      <c r="M106" s="23">
        <v>1.3324941342373314E-3</v>
      </c>
    </row>
    <row r="107" spans="11:13" x14ac:dyDescent="0.25">
      <c r="K107" t="s">
        <v>58</v>
      </c>
      <c r="L107" s="5">
        <v>441.50715258453465</v>
      </c>
      <c r="M107" s="23">
        <v>2.1246967530790537E-3</v>
      </c>
    </row>
    <row r="108" spans="11:13" x14ac:dyDescent="0.25">
      <c r="K108" t="s">
        <v>52</v>
      </c>
      <c r="L108" s="5">
        <v>683.56563260741063</v>
      </c>
      <c r="M108" s="23">
        <v>2.6566225268012779E-3</v>
      </c>
    </row>
  </sheetData>
  <sortState ref="K61:N82">
    <sortCondition descending="1" ref="N61:N8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EAS stats</vt:lpstr>
      <vt:lpstr>Population</vt:lpstr>
      <vt:lpstr>Charts</vt:lpstr>
    </vt:vector>
  </TitlesOfParts>
  <Company>Rycho444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Dobromir</dc:creator>
  <cp:lastModifiedBy>Dobromir</cp:lastModifiedBy>
  <dcterms:created xsi:type="dcterms:W3CDTF">2013-03-09T12:36:57Z</dcterms:created>
  <dcterms:modified xsi:type="dcterms:W3CDTF">2013-03-24T21:35:25Z</dcterms:modified>
</cp:coreProperties>
</file>